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tabRatio="906" activeTab="3"/>
  </bookViews>
  <sheets>
    <sheet name="Cover" sheetId="20" r:id="rId1"/>
    <sheet name="Sheet1" sheetId="22" r:id="rId2"/>
    <sheet name="Sheet2" sheetId="23" r:id="rId3"/>
    <sheet name="Logismiko" sheetId="21" r:id="rId4"/>
    <sheet name="ΕΓΚΑΙΝΙΑ" sheetId="12" r:id="rId5"/>
    <sheet name="Εκπαίδευση" sheetId="13" r:id="rId6"/>
    <sheet name="Προβολή" sheetId="19" r:id="rId7"/>
    <sheet name="Άνοια" sheetId="2" r:id="rId8"/>
    <sheet name="Καρδιαγγειακά" sheetId="3" r:id="rId9"/>
    <sheet name=" Οστεοπόρωση" sheetId="4" r:id="rId10"/>
    <sheet name="Καρκίνος του Μαστού" sheetId="5" r:id="rId11"/>
    <sheet name="καρκίνος τραχίλου της μήτρας " sheetId="6" r:id="rId12"/>
    <sheet name="Καρκίνος Παχέος εντέρου" sheetId="7" r:id="rId13"/>
    <sheet name="Καρκίνος του Προστάτη " sheetId="8" r:id="rId14"/>
    <sheet name="Ψυχική Υγεία " sheetId="11" r:id="rId15"/>
    <sheet name=" Πρώτες βοήθειες " sheetId="14" r:id="rId16"/>
    <sheet name="Λοιμώδη Νοσήματα" sheetId="15" r:id="rId17"/>
    <sheet name="Μελάνωμα" sheetId="16" r:id="rId18"/>
    <sheet name="Πνευμονοπάθεια" sheetId="17" r:id="rId19"/>
    <sheet name="Λοιπά" sheetId="10" r:id="rId20"/>
  </sheets>
  <calcPr calcId="125725"/>
</workbook>
</file>

<file path=xl/calcChain.xml><?xml version="1.0" encoding="utf-8"?>
<calcChain xmlns="http://schemas.openxmlformats.org/spreadsheetml/2006/main">
  <c r="C89" i="11"/>
  <c r="C104" l="1"/>
  <c r="C102"/>
  <c r="C101"/>
  <c r="C100"/>
  <c r="C99"/>
  <c r="C98"/>
  <c r="C97"/>
  <c r="C96"/>
  <c r="C95"/>
  <c r="C94"/>
  <c r="C93"/>
  <c r="C91"/>
  <c r="C90"/>
  <c r="C7" i="20"/>
  <c r="D7" s="1"/>
  <c r="C6"/>
  <c r="D6" s="1"/>
  <c r="J3" i="10"/>
  <c r="J3" i="17"/>
  <c r="J3" i="16"/>
  <c r="J3" i="15"/>
  <c r="J3" i="11"/>
  <c r="J3" i="7"/>
  <c r="J3" i="6"/>
  <c r="J3" i="5"/>
  <c r="J3" i="4"/>
  <c r="J3" i="3"/>
  <c r="J3" i="2"/>
  <c r="G83" i="10"/>
  <c r="G86" s="1"/>
  <c r="G19" i="17"/>
  <c r="G22" s="1"/>
  <c r="G18" i="4"/>
  <c r="G41" i="15"/>
  <c r="G44" s="1"/>
  <c r="G44" i="6"/>
  <c r="G47" s="1"/>
  <c r="G112" i="5"/>
  <c r="G115" s="1"/>
  <c r="F54" i="3"/>
  <c r="F57" s="1"/>
  <c r="G22" i="14"/>
  <c r="G25" s="1"/>
  <c r="D6" i="10"/>
  <c r="G12" i="16"/>
  <c r="G15" s="1"/>
  <c r="G82" i="11"/>
  <c r="G85" s="1"/>
  <c r="G7" i="8"/>
  <c r="G10" s="1"/>
  <c r="G29" i="7"/>
  <c r="G26"/>
  <c r="G21" i="4"/>
  <c r="G16" i="2"/>
  <c r="G19" s="1"/>
  <c r="D9" i="20"/>
  <c r="D10"/>
  <c r="D8"/>
  <c r="C8"/>
  <c r="E14" i="21"/>
  <c r="E7"/>
  <c r="E10"/>
  <c r="E8"/>
  <c r="F14" i="12"/>
  <c r="E22" i="19"/>
  <c r="E53" i="13"/>
  <c r="C5" i="20" l="1"/>
  <c r="D5" s="1"/>
</calcChain>
</file>

<file path=xl/sharedStrings.xml><?xml version="1.0" encoding="utf-8"?>
<sst xmlns="http://schemas.openxmlformats.org/spreadsheetml/2006/main" count="2560" uniqueCount="708">
  <si>
    <t xml:space="preserve">Ημερομηνία </t>
  </si>
  <si>
    <t xml:space="preserve">Ωφελούμενοι </t>
  </si>
  <si>
    <t>Δήμος</t>
  </si>
  <si>
    <t xml:space="preserve">Πρόγραμμα/ Δράση </t>
  </si>
  <si>
    <t>Κατηγορία</t>
  </si>
  <si>
    <t>Νόσημα</t>
  </si>
  <si>
    <t xml:space="preserve">Άνοια </t>
  </si>
  <si>
    <t>ΕΔΔΥΠΠΥ</t>
  </si>
  <si>
    <t>Εκδήλωση / Εγκαίνια</t>
  </si>
  <si>
    <t>Α/Α</t>
  </si>
  <si>
    <t>Άνοια</t>
  </si>
  <si>
    <t>Καρδιαγγειακά Νοσήματα</t>
  </si>
  <si>
    <t>HEART SCORE</t>
  </si>
  <si>
    <t xml:space="preserve"> Οστεοπόρωση</t>
  </si>
  <si>
    <t>Καρκίνος του Μαστού</t>
  </si>
  <si>
    <t>Μαστογραφίες</t>
  </si>
  <si>
    <t>Καρκίνος Μαστού</t>
  </si>
  <si>
    <t>Kαρκίνος Tραχίλου της Mήτρας  και Γυναικολογικά Νοσήματα</t>
  </si>
  <si>
    <t>Καρκίνος Παχέος εντέρου</t>
  </si>
  <si>
    <t xml:space="preserve">Καρκίνος του Προστάτη </t>
  </si>
  <si>
    <t xml:space="preserve">Αιμοδοσία </t>
  </si>
  <si>
    <t xml:space="preserve">Ψυχική Υγεία / Κατάθλιψη </t>
  </si>
  <si>
    <t>Πρώτες βοήθειες</t>
  </si>
  <si>
    <t>Λοιμώδη Νοσήματα</t>
  </si>
  <si>
    <t>Μελάνωμα</t>
  </si>
  <si>
    <t>Πνευμονοπάθεια</t>
  </si>
  <si>
    <t>Προβολή</t>
  </si>
  <si>
    <t xml:space="preserve">Προβολή </t>
  </si>
  <si>
    <t>Περίπτερο στο Δύο Φορουμ</t>
  </si>
  <si>
    <t xml:space="preserve">27 Δήμοι </t>
  </si>
  <si>
    <t>ΕΚΓΑΙΝΙΑ  2017</t>
  </si>
  <si>
    <t>ΕΚΓΑΙΝΙΑ ΔΗΜΩΝ  2017</t>
  </si>
  <si>
    <t>ΕΚΓΑΙΝΙΑ ΔΗΜΩΝ  2016</t>
  </si>
  <si>
    <t>ΕΚΓΑΙΝΙΑ ΔΗΜΩΝ  2014 + 2015</t>
  </si>
  <si>
    <t>ΣΥΝΟΛΟ</t>
  </si>
  <si>
    <t>ΕΚΠΑΙΔΕΥΣΗ  ΔΗΜΟΤΙΚΩΝ ΥΠΑΛΛΗΛΩΝ 2017</t>
  </si>
  <si>
    <t>ΕΚΠΑΙΔΕΥΣΗ  ΔΗΜΟΤΙΚΩΝ ΥΠΑΛΛΗΛΩΝ ΠΡΟΗΓΟΥΜΕΝΩΝ ΕΤΩΝ</t>
  </si>
  <si>
    <t xml:space="preserve">Εκπαίδευση Δημοτικών Υπαλλήλων </t>
  </si>
  <si>
    <t>ΕΚΔΗΛΩΣΕΙΣ ΠΡΟΒΟΛΗΣ 2017</t>
  </si>
  <si>
    <t>ΕΚΔΗΛΩΣΕΙΣ ΠΡΟΒΟΛΗΣ 2016</t>
  </si>
  <si>
    <t>ΔΡΑΣΕΙΣ - ΨΥΧΙΚΗ ΥΓΕΙΑ 2017</t>
  </si>
  <si>
    <t>ΔΡΑΣΕΙΣ - ΨΥΧΙΚΗ ΥΓΕΙΑ 2017 ΠΡΟΗΓΟΥΜΕΝΩΝ ΕΤΩΝ</t>
  </si>
  <si>
    <t>ΔΡΑΣΕΙΣ - ΜΕΛΑΝΩΜΑ 2017</t>
  </si>
  <si>
    <t>ΔΡΑΣΕΙΣ - ΜΕΛΑΝΩΜΑ ΠΡΟΗΓΟΥΜΕΝΩΝ ΕΤΩΝ</t>
  </si>
  <si>
    <t>ΔΡΑΣΕΙΣ -  2017</t>
  </si>
  <si>
    <t>ΔΡΑΣΕΙΣ - ΠΡΟΗΓΟΥΜΕΝΩΝ ΕΤΩΝ</t>
  </si>
  <si>
    <t xml:space="preserve">Λοιπές Δράσεις υπό την Αιγίδα των ΚΕΠ ΥΓΕΙΑΣ </t>
  </si>
  <si>
    <t>α/α</t>
  </si>
  <si>
    <t xml:space="preserve">Αγ. Ανάργυροι - Καματερό </t>
  </si>
  <si>
    <t xml:space="preserve">Εκπαίδευση </t>
  </si>
  <si>
    <t xml:space="preserve">Αγ. Βαρβάρα </t>
  </si>
  <si>
    <t xml:space="preserve">Αγ. Βαρβάρας </t>
  </si>
  <si>
    <t xml:space="preserve">Αιγάλεω </t>
  </si>
  <si>
    <t xml:space="preserve">Βολος </t>
  </si>
  <si>
    <t>Δαφνη - Υμηττός</t>
  </si>
  <si>
    <t xml:space="preserve">Δεσκάτης </t>
  </si>
  <si>
    <t>Διδυμότειχο</t>
  </si>
  <si>
    <t xml:space="preserve">Ερέτρια </t>
  </si>
  <si>
    <t>Ηγουμενίτσα</t>
  </si>
  <si>
    <t xml:space="preserve">Ηλιούπολης </t>
  </si>
  <si>
    <t xml:space="preserve">Καλαμαρία </t>
  </si>
  <si>
    <t>Λοκρων</t>
  </si>
  <si>
    <t>Λουτράκι - Περαχώρα- Αγ Θεοδώρων</t>
  </si>
  <si>
    <t xml:space="preserve">Μαρούσι </t>
  </si>
  <si>
    <t>Μεγαρέων</t>
  </si>
  <si>
    <t>Μεσσίνης</t>
  </si>
  <si>
    <t>Μεταμόρφωση</t>
  </si>
  <si>
    <t xml:space="preserve">Μεταμόρφωση </t>
  </si>
  <si>
    <t xml:space="preserve">Νεα Σμύρνη </t>
  </si>
  <si>
    <t xml:space="preserve">Παυλου - Μελά </t>
  </si>
  <si>
    <t xml:space="preserve">Σαρωνικός </t>
  </si>
  <si>
    <t xml:space="preserve">Σικυωνιών </t>
  </si>
  <si>
    <t xml:space="preserve">Σκύδρα </t>
  </si>
  <si>
    <t xml:space="preserve">Εκπαιδευτικό Σεμινάριο ΚΕΠ ΥΓΕΙΑΣ </t>
  </si>
  <si>
    <t>ΕΚΠΑΙΔΕΥΣΗ  ΔΗΜΟΤΙΚΩΝ ΥΠΑΛΛΗΛΩΝ 2018</t>
  </si>
  <si>
    <t>Βόλος</t>
  </si>
  <si>
    <t>Δάφνη - Υμηττού</t>
  </si>
  <si>
    <t xml:space="preserve">Θερμαϊκός </t>
  </si>
  <si>
    <t xml:space="preserve">Εγκαίνια </t>
  </si>
  <si>
    <t xml:space="preserve">Φαρσάων </t>
  </si>
  <si>
    <t>Ενημέρωση προληπτικών Πρωτοκόλλων  - Σε μαθητές λυκείου</t>
  </si>
  <si>
    <t xml:space="preserve">Τοπική Αυτοδιοίκηση και Τουρισμός Υγείας - HILTON </t>
  </si>
  <si>
    <t xml:space="preserve">Ελληνικό Κέντρο Ασφαλούς Διαδικτύου - SaferInternet4Kids - Greek Safer Internet Center
</t>
  </si>
  <si>
    <t>Προφίλ Υγείας ΠΟΥ</t>
  </si>
  <si>
    <t>20-21/4/2018</t>
  </si>
  <si>
    <t>Ετήσιο Συνέδριο ΕΔΔΥΠΠΥ</t>
  </si>
  <si>
    <t>24-29/4/2018</t>
  </si>
  <si>
    <t xml:space="preserve">Athens Science Festival </t>
  </si>
  <si>
    <t xml:space="preserve">Συνάντηση Εργασίας </t>
  </si>
  <si>
    <t>22-23/6/2018</t>
  </si>
  <si>
    <t>Συνέδριο - ΟΜΠΡΕΛΑ</t>
  </si>
  <si>
    <t xml:space="preserve">Ηπιονη - Υπουργείο </t>
  </si>
  <si>
    <t>30/11 &amp; 1/12/2018</t>
  </si>
  <si>
    <t xml:space="preserve">Θεματίκο Συνέδριο ΚΕΠ ΥΓΕΙΑΣ </t>
  </si>
  <si>
    <t>3-5/12/2018</t>
  </si>
  <si>
    <t>ΚΕΔΕ 2018</t>
  </si>
  <si>
    <t>,</t>
  </si>
  <si>
    <t xml:space="preserve">Σύνολο Δράσεων </t>
  </si>
  <si>
    <t xml:space="preserve">Εγγεγραμένοι Δημότες Στο Λογισμικό </t>
  </si>
  <si>
    <t xml:space="preserve">Εκαίδευση Υπαλλήλων </t>
  </si>
  <si>
    <t>Εγκαίνια  Δήμων</t>
  </si>
  <si>
    <t xml:space="preserve">Νόσος </t>
  </si>
  <si>
    <t xml:space="preserve">Καρκίνος Μαστού </t>
  </si>
  <si>
    <t xml:space="preserve">Καρκίνος Παχέος Εντέρου </t>
  </si>
  <si>
    <t xml:space="preserve">Καρκίνος Τραχήλου της Μήτρας </t>
  </si>
  <si>
    <t xml:space="preserve">Έτος </t>
  </si>
  <si>
    <t>2014-2018</t>
  </si>
  <si>
    <t xml:space="preserve"> </t>
  </si>
  <si>
    <t xml:space="preserve">Εγγεγραμμένοι Δημότες </t>
  </si>
  <si>
    <t>ΕΚΓΑΙΝΙΑ ΔΗΜΩΝ  2018</t>
  </si>
  <si>
    <t>ΕΚΔΗΛΩΣΕΙΣ ΠΡΟΒΟΛΗΣ 2018</t>
  </si>
  <si>
    <t xml:space="preserve">Βέροιας </t>
  </si>
  <si>
    <t>Πρόσφατες εξελίξεις, καινούριες προοπτικές στην Άνοια»</t>
  </si>
  <si>
    <t>Προληπτικές Εξετάσεις</t>
  </si>
  <si>
    <t>&lt;&lt; Τεστ Μνήμης &gt;&gt;</t>
  </si>
  <si>
    <t>&lt;&lt; Νόσος Alzheimer &gt;&gt;</t>
  </si>
  <si>
    <t>5/10/18 έως 23/10/2018</t>
  </si>
  <si>
    <t>Άνοια -Μπορούμε να μειώσουμε τον κίνδυνο;</t>
  </si>
  <si>
    <t xml:space="preserve">Νεα Προποντίδα </t>
  </si>
  <si>
    <t>Συμβουλευτικός Σταθμός για την Άνοια</t>
  </si>
  <si>
    <t>Π. Φάληρο</t>
  </si>
  <si>
    <t>1 έτος  2018 κάθε Τετάρτη 10.00- 13.00</t>
  </si>
  <si>
    <t>Πρόληψη άνοιας</t>
  </si>
  <si>
    <t>Πυλαίας Χορτίατη</t>
  </si>
  <si>
    <t xml:space="preserve">Εκδήλωση / Εγκαίνια
</t>
  </si>
  <si>
    <t>Ημερίδα Κοινότητες Φιλικές στην Άνοια</t>
  </si>
  <si>
    <t>Ίλιον</t>
  </si>
  <si>
    <t>Προγράμμα Προληπτικού Ελέγχου Διαταραχών Μνήμης  -  «Η νόσος Alzheimer».</t>
  </si>
  <si>
    <t xml:space="preserve">Περιστερί </t>
  </si>
  <si>
    <t>Μαϊος 2018</t>
  </si>
  <si>
    <t>Ενημερωτικές Ομιλίες για την άνοια και το Altzheimer σε όλα τα ΚΕΦΙ  του Δήμου</t>
  </si>
  <si>
    <t>Εφαρμογή του ΤΕΣΤ και του Προγράμματος ΞΑΚΟΥΣΤΗ, που αφορά την άνοια και το Altzheimer στο 8ο ΚΕΦΙ  του Δήμου</t>
  </si>
  <si>
    <t>Ενημερωτική ομιλία με αφορμή την Παγκόσμια Ημέρα για την πρόληψη του Altzheimer</t>
  </si>
  <si>
    <t>Συμβολική Πορεία στο Ζάππειο</t>
  </si>
  <si>
    <t>Απρίλιο 2018 – τέλος 2018</t>
  </si>
  <si>
    <t>28/3 -29/8/2018</t>
  </si>
  <si>
    <t>ΔΡΑΣΕΙΣ -  2018</t>
  </si>
  <si>
    <t>Ολο το 2019</t>
  </si>
  <si>
    <t xml:space="preserve">Η καρδιά μου πάντα επικοινωνεί μαζί μου </t>
  </si>
  <si>
    <t>Καρδιοαγγειακά</t>
  </si>
  <si>
    <t>Ολο το 2020</t>
  </si>
  <si>
    <t>εξετάσεις αίματος</t>
  </si>
  <si>
    <t>25-28/9/2018</t>
  </si>
  <si>
    <t xml:space="preserve">δωρεάν μετρήσεις, Αρτηριακής Πίεσης, Σακχάρου, Χοληστερόλης και Τριγλυκεριδίων </t>
  </si>
  <si>
    <t>Όλο το έτος</t>
  </si>
  <si>
    <t>Προληπτική Εξέταση</t>
  </si>
  <si>
    <t>HEARTSCORE – ΠΡΟΓΡΑΜΜΑ ΠΡΟΛΗΨΗΣ ΚΑΡΔΙΑΓΓΕΙΑΚΟΥ ΕΛΕΓΧΟΥ</t>
  </si>
  <si>
    <t>16/4/2018-20/4/2018</t>
  </si>
  <si>
    <t>εκτίμηση καρδιαγγειακου κινδύνου</t>
  </si>
  <si>
    <t xml:space="preserve">1/2/2018 έως18/5/2018 </t>
  </si>
  <si>
    <t xml:space="preserve">ΔΩΡΕΑΝ ΠΡΟΛΗΠΤΙΚΕΣ ΕΞΕΤΑΣΕΙΣ ΓΙΑ ΜΕΛΗ ΤΩΝ ΚΑΠΗ </t>
  </si>
  <si>
    <t>διατροφή</t>
  </si>
  <si>
    <t xml:space="preserve">Αριστοτέλη </t>
  </si>
  <si>
    <t>"Πρόληψη κατά του Καρδιαγγεαικού  Κινδύνου"</t>
  </si>
  <si>
    <t>1/2018-12/2018</t>
  </si>
  <si>
    <t>Πρόληψη κατά του Καρδιαγγεαικου Κινδύνου</t>
  </si>
  <si>
    <t>Ασπρόπυργος</t>
  </si>
  <si>
    <t>Βελτίωση της καρδιοαναπνευστικής ικανότητας και αύξηση της γενικότερης κινητικότητας</t>
  </si>
  <si>
    <t>18/12/2018    19/12/2018</t>
  </si>
  <si>
    <t xml:space="preserve">Η διατροφή στην Τρίτη Ηλικία. </t>
  </si>
  <si>
    <t>&lt;&lt; Προληπτικός Αιματολογικός Έλεγχος &gt;&gt;</t>
  </si>
  <si>
    <t>24-26/04/2018</t>
  </si>
  <si>
    <t>"Πρόγραμμα Δωρεάν Καρδιογραφημάτων"</t>
  </si>
  <si>
    <t>"Δωρεάν Πρόγραμμα Εκτίμησης Καρδιαγγειακού Κινδύνου"</t>
  </si>
  <si>
    <t>Ενημερωτικό φυλλάδιο</t>
  </si>
  <si>
    <t>"Οδηγίες Διατροφής για τους Θερινούς μήνες"</t>
  </si>
  <si>
    <t>"Περίπατος Υγείας και Ξενάγησης"</t>
  </si>
  <si>
    <t>"…Στην καρδιά..."</t>
  </si>
  <si>
    <t>30/11-01/12/2018</t>
  </si>
  <si>
    <t>"Μέτρηση πίεσης, σακχάρου, χοληστερίνης και τριγλυκεριδίων"</t>
  </si>
  <si>
    <t>Ιανουάριος</t>
  </si>
  <si>
    <t xml:space="preserve">Δωρεάν καρδιολογικές Εξετάσεις </t>
  </si>
  <si>
    <t xml:space="preserve">Ηρακλείο Αττικής </t>
  </si>
  <si>
    <t>΄΄Δράση για τον Σακχαρώδη Διαβήτη΄΄</t>
  </si>
  <si>
    <r>
      <rPr>
        <sz val="10"/>
        <color rgb="FF212121"/>
        <rFont val="Arial"/>
        <family val="2"/>
        <charset val="1"/>
      </rPr>
      <t>΄΄Στεφανιαία Νόσος:Σύγχρονη Διαγνωστική &amp; Θεραπευτική Προσέγγιση΄</t>
    </r>
    <r>
      <rPr>
        <b/>
        <sz val="10"/>
        <color rgb="FF212121"/>
        <rFont val="Arial"/>
        <family val="2"/>
        <charset val="1"/>
      </rPr>
      <t>΄</t>
    </r>
  </si>
  <si>
    <t>΄΄Καρδιά &amp; Αγγεία:Μας ρωτάτε, σας απαντάμε...΄΄</t>
  </si>
  <si>
    <t>Ιωαννιτών</t>
  </si>
  <si>
    <t xml:space="preserve"> Διαβήτης και εγκυμοσύνη ,  Θηλασμός και Διαβήτης, Αντισύλληψη και εμμηνόπαυση σε γυναίκες με Διαβήτη  </t>
  </si>
  <si>
    <t>Καλλιθέα</t>
  </si>
  <si>
    <t>Προβλήματα του Καπνίσματος</t>
  </si>
  <si>
    <t xml:space="preserve">Λοκρών </t>
  </si>
  <si>
    <t>&lt;&lt;Ζωή χωρίς τσιγάρο&gt;&gt;</t>
  </si>
  <si>
    <t>ΥΓΕΙΑ ΓΙΑ ΟΛΟΥΣ</t>
  </si>
  <si>
    <t>1/1/2018 ΕΩΣ 31/12/2018</t>
  </si>
  <si>
    <t>ΠΡΟΓΡΑΜΜΑ ΤΗΛΕΙΑΤΡΙΚΗΣ VODAFONE</t>
  </si>
  <si>
    <t>Όλο το χρόνο</t>
  </si>
  <si>
    <t>Μέτρηση ζωτικών σημείων στα ΚΑΠΗ</t>
  </si>
  <si>
    <t>1/10/2018 - 31/10/2018</t>
  </si>
  <si>
    <t>Δωρεάν αιματολογικές εξετάσεις για τα μέλη ΚΑΠΗ</t>
  </si>
  <si>
    <t xml:space="preserve">Σάκχαρο </t>
  </si>
  <si>
    <t xml:space="preserve">εξέταση σακχάρου </t>
  </si>
  <si>
    <t>έλεγχος διαβητικού ποδιού</t>
  </si>
  <si>
    <t xml:space="preserve">Ρήγα Φεραίου </t>
  </si>
  <si>
    <t xml:space="preserve">«Μήνυμα Πρόληψης Υγείας στην Τρίτη Ηλικία»Καρδιογράφημα &amp; υπέρηχο </t>
  </si>
  <si>
    <t xml:space="preserve">Δράση Ενημέρωσης για την πρόληψη του Σακχαρώδους Διαβήτη στον Δήμο Ιλίου </t>
  </si>
  <si>
    <t>26/9/2018-17/10/2018</t>
  </si>
  <si>
    <t xml:space="preserve">Δράση Εκπαίδευσης για την πρόληψη του Σακχαρώδους Διαβήτη στον Δήμο Ιλίου </t>
  </si>
  <si>
    <t>«Magic Diabetes Bus»</t>
  </si>
  <si>
    <t>10/2018-2/2019</t>
  </si>
  <si>
    <t>Προγράμμα Επιδημιολογικής Καταγραφής της Αρτηριακής Πίεσης σε Ενήλικες</t>
  </si>
  <si>
    <t xml:space="preserve">Παρουσίαση αποτελεσμάτων του Προγράμματος Επιδημιολογικής Καταγραφής της Αρτηριακής Πίεσης σε Ενήλικες, </t>
  </si>
  <si>
    <t>1/1/2018-31/12/2018</t>
  </si>
  <si>
    <t>πρόγραμμα πρόληψης καρδιαγγειακών νοσημάτων</t>
  </si>
  <si>
    <t>Σεπτέμβριος 2018</t>
  </si>
  <si>
    <t>Δωρεάν Προληπτικές Εξετάσεις και ενημερώσεις στα μέλη όλων των ΚΕΦΙ σχετιζόμενες με τον Διαβήτη</t>
  </si>
  <si>
    <t>heart score 2018</t>
  </si>
  <si>
    <t>Μέτρηση οστικής πυκνότητας</t>
  </si>
  <si>
    <t>Οστεοπόρωση</t>
  </si>
  <si>
    <t>26-27/11/2018</t>
  </si>
  <si>
    <t xml:space="preserve">μέτρηση οστικής πυκνότητας </t>
  </si>
  <si>
    <t>ομιλία για την οστεοπώρωση και τα αποτελέσματα των εξετάσεων της οστικής πυκνότητας</t>
  </si>
  <si>
    <t xml:space="preserve">Άλιμος </t>
  </si>
  <si>
    <t>10/09/2018            έως                13/09/2018</t>
  </si>
  <si>
    <t>«Μέτρηση οστικής πυκνότητας»</t>
  </si>
  <si>
    <t xml:space="preserve"> Πρόληψη της Οστεοπόρωσης και της Σαρκοπενίας-Βελτίωση του ανοσοποιητικού συστήματος</t>
  </si>
  <si>
    <t>23-27/7/2018</t>
  </si>
  <si>
    <t>Δωρεάν μέτρηση οστικής πυκνότητας με σκοπό την πρόληψη και την έγκαιρη διάγνωση της οστεοπόρωσης</t>
  </si>
  <si>
    <t>Ελληνικό Αργυρούπολης</t>
  </si>
  <si>
    <t>5-9-/3/2018</t>
  </si>
  <si>
    <t>μέτρηση οστικής πυκνότητας</t>
  </si>
  <si>
    <t>12-17/04/2018</t>
  </si>
  <si>
    <t>" Μέτρηση Οστικής Πυκνότητας"</t>
  </si>
  <si>
    <t>"Οστεοαρθρίτιδα"</t>
  </si>
  <si>
    <t>"Οστεοαρθρίτιδα: Εκτίμηση και Αντιμετώπιση"</t>
  </si>
  <si>
    <t xml:space="preserve">Τι γνωρίζετε για την οστεοπόρωση. Ψυχοσωματικές εκδηλώσεις που οδηγούν
στην κατάθλιψη και την οστεοπόρωση-αντιμετώπιση
</t>
  </si>
  <si>
    <t xml:space="preserve">ΠΥΔΝΑΣ - ΚΟΛΙΝΔΡΟΥ </t>
  </si>
  <si>
    <t>31/10/2018 ως 6/11/2018</t>
  </si>
  <si>
    <t>Δωρεάν μέτρηση της οστικής πυκνότητας</t>
  </si>
  <si>
    <t xml:space="preserve">Αγωγή υγείας για την Γυναίκα </t>
  </si>
  <si>
    <t xml:space="preserve">Αγωγή υγείας για την Γυναίκα  </t>
  </si>
  <si>
    <t xml:space="preserve">συνεχόμενη δράση </t>
  </si>
  <si>
    <t>Μαστογραφικός έλεγχος</t>
  </si>
  <si>
    <t>1/11/2018&amp;5-9/11/2018</t>
  </si>
  <si>
    <t>΄Δωρεάν ελεγχος για καρκίνο του τραχήλου της μήτρας και έλεγχος για καρκίνο του μαστού για τις γυναίκες του ΤΕΒΑ</t>
  </si>
  <si>
    <t>20-21/6/2018</t>
  </si>
  <si>
    <t xml:space="preserve">Δωρεάν μαστογραφικός ελεγχος για καρκίνο του μαστού </t>
  </si>
  <si>
    <t xml:space="preserve">«Καρκίνος του Μαστού: Πρόληψη, Διάγνωση και Θεραπεία» </t>
  </si>
  <si>
    <t>12-13/10/2018</t>
  </si>
  <si>
    <t>Δωρεάν Μαστογραφικού Ελέγχου</t>
  </si>
  <si>
    <t>"Ενδυνάμωση της ζωης και της ψυχής των ανθρωπων με καρκίνο"</t>
  </si>
  <si>
    <t>Πεζοπορία και στολισμός και φωταγώγηση Δημαρχειιου</t>
  </si>
  <si>
    <t xml:space="preserve">"Δωρεάν Μαστογραφίες" </t>
  </si>
  <si>
    <t>5ος &amp; 10ος /2018</t>
  </si>
  <si>
    <t>΄΄Πρόγραμμα Δωρεάν Μαστογραφιών (Ευπαθών Ομάδων)΄΄</t>
  </si>
  <si>
    <t>"Παγκόσμια ημέρα κατά του Καρκίνου του Μαστού"</t>
  </si>
  <si>
    <t>"Ρωτήστε μας για τον Καρκίνο του Μαστού"</t>
  </si>
  <si>
    <t xml:space="preserve">Όλο το έτος </t>
  </si>
  <si>
    <t>Πρόγραμμα Μαστογραφιών Γυναικών (ΕΥΠΑΘΩΝ ΟΜΑΔΩΝ)</t>
  </si>
  <si>
    <t>Δωρεάν εξέταση ψηλάφησης μαστού</t>
  </si>
  <si>
    <t xml:space="preserve">Μοσχάτο - Ταυρος </t>
  </si>
  <si>
    <t xml:space="preserve">«Ενημέρωση για την προστασία από τον καρκίνο του Μαστού που απειλεί την ζωή και την υγεία Ανδρών και Γυναικών»  Μαστολογική Εταιρεία </t>
  </si>
  <si>
    <t xml:space="preserve">Κλινική Εξέταση -   Μαστολογική Εταιρεία </t>
  </si>
  <si>
    <t>Νοέμβριο 2018 – ακόμη τρέχει το πρόγραμμα</t>
  </si>
  <si>
    <t>Δωρεάν Προληπτικός Έλεγχος Μαστού (Μαστογραφία – Ψηλάφιση)</t>
  </si>
  <si>
    <t>1 έτος κάθε Τρίτη 9-11π.μ.</t>
  </si>
  <si>
    <t>Πρόληψη καρκίνου τραχήλου μήτρας και καρκίνου του μαστού</t>
  </si>
  <si>
    <t>18 και 19/11/2018</t>
  </si>
  <si>
    <t>Δωρεάν μαστογραφικός έλεγχος</t>
  </si>
  <si>
    <t>«Μήνυμα Πρόληψης Υγείας στην Τρίτη Ηλικία» Ψηλάφηση Μαστου</t>
  </si>
  <si>
    <t>Σύμη</t>
  </si>
  <si>
    <t xml:space="preserve">Τεμποί </t>
  </si>
  <si>
    <t>6-16/8/2018</t>
  </si>
  <si>
    <t>30/10/2018-2/11/2018</t>
  </si>
  <si>
    <t xml:space="preserve">Δωρεάν Έλεγχος Μαστογραφίας στον Δήμο Ιλίου </t>
  </si>
  <si>
    <t>1/1-31/12/2018</t>
  </si>
  <si>
    <t>'Ψηφιακή Μαστογραφία''</t>
  </si>
  <si>
    <t>Ιλιον</t>
  </si>
  <si>
    <t xml:space="preserve"> 01/02/2018</t>
  </si>
  <si>
    <t xml:space="preserve"> 09/02/2018</t>
  </si>
  <si>
    <t xml:space="preserve"> 01/03/2018</t>
  </si>
  <si>
    <t xml:space="preserve"> 15/03/2018</t>
  </si>
  <si>
    <t>13.4.2018</t>
  </si>
  <si>
    <t xml:space="preserve"> 20.4.2018</t>
  </si>
  <si>
    <t>26.4.2018</t>
  </si>
  <si>
    <t>27.4.2018</t>
  </si>
  <si>
    <t xml:space="preserve"> 3.5.2018</t>
  </si>
  <si>
    <t xml:space="preserve"> 4.5.2018</t>
  </si>
  <si>
    <t>10.5.2018</t>
  </si>
  <si>
    <t xml:space="preserve">  18.5.2018</t>
  </si>
  <si>
    <t>24.5.2018</t>
  </si>
  <si>
    <t xml:space="preserve"> 31.5.2018</t>
  </si>
  <si>
    <t>31.5.2018</t>
  </si>
  <si>
    <t xml:space="preserve"> 1/6/2018</t>
  </si>
  <si>
    <t xml:space="preserve"> 7/6/2018</t>
  </si>
  <si>
    <t xml:space="preserve"> 8/6/2018</t>
  </si>
  <si>
    <t xml:space="preserve"> 15/6/2018</t>
  </si>
  <si>
    <t xml:space="preserve"> 29/6/2018</t>
  </si>
  <si>
    <t>Παλλήνης</t>
  </si>
  <si>
    <t xml:space="preserve"> 6/7/2018</t>
  </si>
  <si>
    <t xml:space="preserve"> Αιγάλεω</t>
  </si>
  <si>
    <t xml:space="preserve">Θήβας </t>
  </si>
  <si>
    <t xml:space="preserve">Αγίας Παρασκευής </t>
  </si>
  <si>
    <t xml:space="preserve">Μεγαρέων </t>
  </si>
  <si>
    <t xml:space="preserve"> 6/9/2018</t>
  </si>
  <si>
    <t xml:space="preserve">Περιστέρι </t>
  </si>
  <si>
    <t>Βριλήσσια</t>
  </si>
  <si>
    <t xml:space="preserve"> 13/9/2018</t>
  </si>
  <si>
    <t xml:space="preserve">Γαλάτσι </t>
  </si>
  <si>
    <t xml:space="preserve">Ηλιούπολη </t>
  </si>
  <si>
    <t xml:space="preserve">Αγ Παρασκευή </t>
  </si>
  <si>
    <t xml:space="preserve">ΠΕΡΙΣΤΕΡΙΟΥ </t>
  </si>
  <si>
    <t xml:space="preserve">ΝΕΑΣ ΙΩΝΙΑΣ </t>
  </si>
  <si>
    <t>ΛΥΚΟΒΡΥΣΗΣ-ΠΕΥΚΗΣ</t>
  </si>
  <si>
    <t>ΦΙΛΑΔΕΛΦΕΙΑΣ</t>
  </si>
  <si>
    <t xml:space="preserve">ΗΡΑΚΛΕΙΟΥ  ΑΤΤΙΚΗΣ </t>
  </si>
  <si>
    <t xml:space="preserve">ΦΥΛΗΣ </t>
  </si>
  <si>
    <t xml:space="preserve"> ΓΑΛΑΤΣΙΟΥ</t>
  </si>
  <si>
    <t xml:space="preserve">ΑΜΑΡΟΥΣΙΟΥ </t>
  </si>
  <si>
    <t>ΩΡΟΠΟΥ</t>
  </si>
  <si>
    <t>ΜΕΓΑΡΩΝ</t>
  </si>
  <si>
    <t>ΑΜΑΡΟΥΣΙΟΥ</t>
  </si>
  <si>
    <t xml:space="preserve">"Αγωγή Υγείας για την Εφηβική Ηλικία" 1ο ΓΕΛ </t>
  </si>
  <si>
    <t xml:space="preserve">Καρκίνος τραχήλου Μήτρας </t>
  </si>
  <si>
    <t>"Αγωγή Υγείας για την Εφηβική Ηλικία" Πειραματικό Λύκειο</t>
  </si>
  <si>
    <t xml:space="preserve">Δωρεαν ΤΕΣΤ ΠΑΠ </t>
  </si>
  <si>
    <t>Αγωγή υγείας για την Εφιβική Ηλικία - 3ο Λύκειο Αλίμου</t>
  </si>
  <si>
    <t>« Αγωγή υγείας για την Εφηβική Ηλικία»</t>
  </si>
  <si>
    <t>τεστ Παπανικολάου</t>
  </si>
  <si>
    <t>«Αγωγή Υγείας για την Εφηβική ηλικία »</t>
  </si>
  <si>
    <t>΄Δωρεάν ΤΕΣΤ ΠΑΠ</t>
  </si>
  <si>
    <t>"Αγωγή Υγείας για την Εφηβική Ηλικία" 2ο ΓΕΛ</t>
  </si>
  <si>
    <t>Αλίμου</t>
  </si>
  <si>
    <t>Αγωγή υγείας για την Εφιβική Ηλικία - 1ο Λύκειο Αλίμου</t>
  </si>
  <si>
    <t>Αγωγή υγείας για την Εφιβική Ηλικία - 4ο Λύκειο Αλίμου</t>
  </si>
  <si>
    <t>Αγωγή υγείας για την Εφιβική Ηλικία - ΓΕΛ Μακροχωρίου</t>
  </si>
  <si>
    <t xml:space="preserve">Αγωγή υγείας για την Εφιβική Ηλικία - Εσπερινο ΓΕΛ Βέροιας </t>
  </si>
  <si>
    <t xml:space="preserve">Αγωγή υγείας για την Εφιβική Ηλικία - 5ου ΓΕΛ Βέροιας. </t>
  </si>
  <si>
    <t>Αγωγή υγείας για την Εφιβική Ηλικία -</t>
  </si>
  <si>
    <t>1-31/12/2018</t>
  </si>
  <si>
    <t>Συνεργασίαμε τον Οικογενειακό Προγραμματισμο Νοσοκομείου Βεροιας</t>
  </si>
  <si>
    <t>&lt;&lt; Γυναικολογικός Έλεγχος &gt;&gt;</t>
  </si>
  <si>
    <t xml:space="preserve">Δωρεάν γυναικολόγες Εξετάσεις </t>
  </si>
  <si>
    <t>Μαραθώνα</t>
  </si>
  <si>
    <t>Δωρεάν εξέταση TEST-PAP</t>
  </si>
  <si>
    <t xml:space="preserve">Πυλαία - Χορτίατη </t>
  </si>
  <si>
    <t xml:space="preserve">Αγωγή υγείας για την Εφιβική Ηλικία - 2ο Λύκειο </t>
  </si>
  <si>
    <t xml:space="preserve">"Αγωγή Υγείας για την Εφηβική Ηλικία" 2ο ΓΕΛ Χορτίατη </t>
  </si>
  <si>
    <t>"Αγωγή Υγείας για την Εφηβική Ηλικία" 1ο ΓΕΛ Ασβεστοχωρίου</t>
  </si>
  <si>
    <t>2ο Εξάνημο 2018</t>
  </si>
  <si>
    <t>Εργαστήριο συμβουλευτικής γονέων με θέμα τη σεξουαλική αγωγή των παιδιών.</t>
  </si>
  <si>
    <t>Ενημερωτική εκστρατεία «LET’S ΠΑΠ»</t>
  </si>
  <si>
    <t>Πρόγραμμα πρόληψης με ΤΕΣΤ ΠΑΠ</t>
  </si>
  <si>
    <t xml:space="preserve">Δωρεάν Τεστ παπ σε γυναίκες με χαμηλό εισόδημα </t>
  </si>
  <si>
    <t xml:space="preserve">Καρκίνος τραχήλου Μήτρας  </t>
  </si>
  <si>
    <t>Καρκίνος Παχέος Εντέρου</t>
  </si>
  <si>
    <t>Σε όλη την διαρκεια του έτους</t>
  </si>
  <si>
    <t>Εκστρατεία αφιερωμένη στην πρόληψη τουκαρκίνου του παχέους εντέρου</t>
  </si>
  <si>
    <t>10/2017-12/2018</t>
  </si>
  <si>
    <t>Ενημερωτικό φυλλάδιο για το Καρκίνο του Παχέος Εντέρου</t>
  </si>
  <si>
    <t>όλο το 2018</t>
  </si>
  <si>
    <t>Σεπτέμβριος 2018-  Οκτώβριος 2018</t>
  </si>
  <si>
    <t xml:space="preserve">Ελάτε να κάνουμε τον καρκίνο του παχέος εντέρου παρελθόν </t>
  </si>
  <si>
    <t>Πρωτόκολλο Εκστρατείας κατά του καρκίνου του παχέος εντέρου</t>
  </si>
  <si>
    <t>Υλοποίηση Προγράμματος "ΉΠΙΟΝΗ" με θέμα Καρκίνος του πεπτικού συστήματος</t>
  </si>
  <si>
    <t>ΛΑΥΡΕΩΤΙΚΗ</t>
  </si>
  <si>
    <t xml:space="preserve">Το Γαστρεντερικό σύστημα-Σχέση Ψυχικών Νόσων και Γαστρεντερικού Συστήματος </t>
  </si>
  <si>
    <t xml:space="preserve">       1/09/18-1/11/18</t>
  </si>
  <si>
    <t xml:space="preserve">Προληπτική εξέταση για την πρόληψη του καρκίνου του παχέος εντέρου
Παρουσίαση αποτελεσμάτων δράσης στο 1ο συνέδριο ΚΕΠ ΥΓΕΙΑΣ
</t>
  </si>
  <si>
    <t>Ερωτηματολόγιο για γρήγορο έλεγχο του καρκίνου παχέος εντέρου , καρκίνου παγκρέατος και καρκίνου στομάχου.</t>
  </si>
  <si>
    <t>Όλο το έτος 2018</t>
  </si>
  <si>
    <t>Ενημερώσεις σε δημότες για τις διαγνωστικές εξετάσεις σχετικά με το Καρκίνο του Παχέος Εντέρου</t>
  </si>
  <si>
    <t>Δεκέμβριος 2018</t>
  </si>
  <si>
    <t xml:space="preserve">Ενημερωτικές Ομιλίες για την Πρόληψη των Καρκίνων του Πεπτικού Συστήματος σε όλα τα ΚΕΦΙ  του Δήμου και στο Κεντρικό Αμφιθέατρο </t>
  </si>
  <si>
    <t>Από αρχές Οκτώβρη εως τελος Δεκεμβρίου 2018</t>
  </si>
  <si>
    <t>Ελάτε να κάνουμε τον Καρκίνο του Παχέος Εντέρου παρελθόν</t>
  </si>
  <si>
    <t>Πρόληψη Καρκίνου Πεπτικού Συστήματος</t>
  </si>
  <si>
    <t>Γαστροοισοφαγική Παλινδρόμηση και πρόληψη καρκίνου παχέος εντέρου</t>
  </si>
  <si>
    <t>Ανίχνευση αιμοσφαιρίνης κοπράνων</t>
  </si>
  <si>
    <t xml:space="preserve">Ανίχνευση αιμοσφαιρίνης κοπράνων </t>
  </si>
  <si>
    <t xml:space="preserve">Κλινικός έλεγχος και εξέταση PSA για πρόληψη του καρκίνου του προστάτη </t>
  </si>
  <si>
    <t>Καρκίνος του Προστάτη</t>
  </si>
  <si>
    <t>'Πρόληψη - Διάγνωση -Θεραπεία του καρκίνου του προστάτη"</t>
  </si>
  <si>
    <r>
      <rPr>
        <sz val="10"/>
        <rFont val="Arial"/>
        <family val="2"/>
        <charset val="161"/>
      </rPr>
      <t>Μήπως δε νιώθεις &lt;&lt;απλά λυπημένος&gt;&gt;</t>
    </r>
    <r>
      <rPr>
        <sz val="10"/>
        <rFont val="Arial"/>
        <family val="2"/>
        <charset val="1"/>
      </rPr>
      <t>; Συμπλήρωσε ένα ερωτηματολόγιο και αντιμετώπισε την Κατάθλιψη τώρα! Σπάσε τη σιωπή!</t>
    </r>
  </si>
  <si>
    <t>Ψυχική Υγεία</t>
  </si>
  <si>
    <t>"Γυναίκα - Απασχόληση - Κοινωνική Ζωή - Ισότητα"</t>
  </si>
  <si>
    <t>"Πρόληψη κατά της Κατάθλιψης"</t>
  </si>
  <si>
    <t>Ζωή, είναι η τέχνη να επικοινωνείς…εσύ τι λές, επικοινωνούμε ;</t>
  </si>
  <si>
    <t>Αγωγή Ψυχικής Υγείας (Κατάθλιψη -Ψυχολογική Υποστήριξη)</t>
  </si>
  <si>
    <t xml:space="preserve">Γλυφάδα </t>
  </si>
  <si>
    <t xml:space="preserve">Εκπαιδεύοντας τον Παππού </t>
  </si>
  <si>
    <t xml:space="preserve">Ημερίδα Ενημέρωσης  στο πλαίσιο της Παγκόσμιας Ημέρας Αυτισμού  - Στο 1ο Δημοτικό </t>
  </si>
  <si>
    <t>"Σπάσε τη σιωπή!
Δεν είσαι μόνος!"</t>
  </si>
  <si>
    <t>"Κατάθλιψη: Μύθοι και αλήθειες"</t>
  </si>
  <si>
    <t>"Κατάθλιψη και Τρίτη Ηλικία"</t>
  </si>
  <si>
    <t>"Κατάθλιψη:Διάγνωση και Τρόποι Αντιμέτωπισης"</t>
  </si>
  <si>
    <t>"Το διαδίκτυο και η χρήση του από τους μαθητές του Δημοτικού Σχολείου"</t>
  </si>
  <si>
    <t>"Real Life Stories"</t>
  </si>
  <si>
    <t>Παρουσίαση Βιβλίου "Κατ' εικόνα"</t>
  </si>
  <si>
    <t>"Πρόγραμμα LLM Care"</t>
  </si>
  <si>
    <t>Δωρεαν εξετάση από  ψυχίατρο</t>
  </si>
  <si>
    <t>"Κατάθλιψη…Τι πρέπει να ξέρουμε;"</t>
  </si>
  <si>
    <t>Πρόληψη κατάθλιψης</t>
  </si>
  <si>
    <t>1-30 Νοεμβρίου</t>
  </si>
  <si>
    <t>Δωρεάν τέστ μαθησιακής ικανότητας</t>
  </si>
  <si>
    <t>Ωρωπού</t>
  </si>
  <si>
    <t>Παιδία με ειδικές δεξιότητες</t>
  </si>
  <si>
    <t xml:space="preserve">«Προσεγγίζοντας την κατάθλιψη»                                   
    "Παρουσίαση του Πρωτοκόλλου των ΚΕΠ Υγείας" , 
• "Από τη θλίψη στην κατάθλιψη", 
• "Η Ψυχιατρική προσέγγιση της κατάθλιψης", 
• "Η έννοια της αγάπης ως αντίδοτο στην κατάθλιψη",
• "Τέχνη: το θέατρο και η ποίηση ως αντίπαλος της κατάθλιψης", 
• "Ο ρόλος των ζώων συντροφιάς στη μοναχικότητα  και την καθημερινότητα".
</t>
  </si>
  <si>
    <t xml:space="preserve">Ψυχική Υγεία </t>
  </si>
  <si>
    <t xml:space="preserve"> "Εντοπισμός του συναισθήματος και ενίσχυση των θετικών συναισθημάτων",</t>
  </si>
  <si>
    <t xml:space="preserve">• "Αναπνοή: η ζωτική μας δύναμη, η σύνδεση με τον εαυτό μας", </t>
  </si>
  <si>
    <t xml:space="preserve">• "Συγκέντρωση και χαλάρωση του νου μέσα από το σώμα με τη μέθοδο της Forest Yoga", </t>
  </si>
  <si>
    <t>• "Η κατάθλιψη από τη βρεφική στην εφηβική ηλικία"</t>
  </si>
  <si>
    <t>• "Η εικόνα του σώματος και του εαυτού στην τρίτη ηλικία",</t>
  </si>
  <si>
    <t>• "Πώς βοηθά η γιόγκα σε περιόδους που βιώνεις κρίσεις πανικού και άγχους"</t>
  </si>
  <si>
    <t xml:space="preserve">• "Διατροφή και συναισθηματική κατάσταση", </t>
  </si>
  <si>
    <t xml:space="preserve">• "Η γιόγκα ως εργαλείο για την κατάθλιψη", </t>
  </si>
  <si>
    <t xml:space="preserve">• "Κατάθλιψη και Διαλογισμός", </t>
  </si>
  <si>
    <t>Εντοπισμός του συναισθήματος και ενίσχυση των θετικών συναισθημάτων,</t>
  </si>
  <si>
    <t xml:space="preserve">• "Αναπνοή η ζωτική μας δύναμη, η σύνδεση με τον εαυτό μας" </t>
  </si>
  <si>
    <t xml:space="preserve">• "Συγκέντρωση και χαλάρωση του νου με τη μέθοδο της Forest Yoga", </t>
  </si>
  <si>
    <t xml:space="preserve">• "Ο εαυτός μου ο μεγάλος σύμμαχος", </t>
  </si>
  <si>
    <t xml:space="preserve">• "Η θεραπευτική προσέγγιση της ψυχής μέσα από το σώμα", </t>
  </si>
  <si>
    <t xml:space="preserve">• "Η κατάθλιψη ως κώδικας επικοινωνίας στο ζευγάρι και την οικογένεια", </t>
  </si>
  <si>
    <t>• "Τα τραύματα της παιδικής μας ηλικίας καθορίζουν την ενήλικη ζωή μας".</t>
  </si>
  <si>
    <t>Η Δύναμη του ανυπεράσπιστου παιδιού,</t>
  </si>
  <si>
    <t>Μάρτιος-Μάιος</t>
  </si>
  <si>
    <t>Γιόγκα για κρίσεις άγχους και πανικού</t>
  </si>
  <si>
    <t xml:space="preserve">Θυμάμαι να αναπνέω: αναπνοή η ζωτική μας δύναμη </t>
  </si>
  <si>
    <t>Μάρτιος - Δεκέμβριος</t>
  </si>
  <si>
    <t>κλίμακα κατά W.K. ZUNK,</t>
  </si>
  <si>
    <t>Οκτώβριος - Δεκεμβριος /εβομαδιαίο , συνεχόμενη δράση</t>
  </si>
  <si>
    <t>"Μήπως δε νιώθεις απλα λυπημένος"</t>
  </si>
  <si>
    <t>4/6&amp;6/6&amp;7/6&amp;12/6&amp;18/6&amp;22/6/2018</t>
  </si>
  <si>
    <t>Κατάθλιψη και Τρίτη Ηλικία</t>
  </si>
  <si>
    <t xml:space="preserve"> 24,/9/2018</t>
  </si>
  <si>
    <t>"Μοναξια στην τριτη ηλικια, Ερωτας και Συντροφικότητα"</t>
  </si>
  <si>
    <t>Ερωτηματολόγια Κατάθλιψης</t>
  </si>
  <si>
    <t>2017-2018</t>
  </si>
  <si>
    <t>΄΄Πρόγραμμα για την Πρόληψη της Κατάθλιψης΄΄</t>
  </si>
  <si>
    <t>11/2017 έως  2/2018</t>
  </si>
  <si>
    <t xml:space="preserve">ΕΝΙΣΧΥΣΗ ΓΟΝΕΙΚΟΥ ΡΟΛΟΥ </t>
  </si>
  <si>
    <t>Μήπως δε νιώθεις απλά λυπημένος;</t>
  </si>
  <si>
    <t xml:space="preserve">Πρωτόκολλο Εκστρατείας κατά της Κατάθλιψης στην Τρίτη Ηλικία </t>
  </si>
  <si>
    <t>&lt;&lt;Πένθος και Απώλεια&gt;&gt;</t>
  </si>
  <si>
    <t>&lt;&lt;Πανελλαδικές Εξετάσεις&gt;&gt;</t>
  </si>
  <si>
    <t>2/5/2018-16/5/2018-30/5/2018-6/6/2018-13/6/2018</t>
  </si>
  <si>
    <t>Ενημερωτική Ομιλία   &lt;&lt; Συμβουλευτική Σχολή Γονέων&gt;&gt;</t>
  </si>
  <si>
    <t>11/5/2018,18/5/2018,4/6/2018</t>
  </si>
  <si>
    <t>&lt;&lt;Bulling - Σχολικός εκφοβισμός και άλλες μορφές βίας&gt;&gt;</t>
  </si>
  <si>
    <t>&lt;&lt;Ασφαλής Πλοήγηση στο Διαδίκτυο&gt;&gt;</t>
  </si>
  <si>
    <t xml:space="preserve">Προληπτική εξέταση για την πρόληψη της κατάθλιψης
Παρουσίαση αποτελεσμάτων δράσης στο 1ο συνέδριο ΚΕΠ ΥΓΕΙΑΣ
</t>
  </si>
  <si>
    <t>Πρόληψη των εξαρτήσεων</t>
  </si>
  <si>
    <t>Ψυχολογική υποστήριξη ενηλίκων</t>
  </si>
  <si>
    <t>Ψυχολογική υποστήριξη παιδιών</t>
  </si>
  <si>
    <t>Μήπως δε νιώθεις&lt;&lt; απλά λυπημένος&gt;&gt;;</t>
  </si>
  <si>
    <t>Όλο το έτος  2018</t>
  </si>
  <si>
    <t xml:space="preserve">Τεστ Κατάθλιψης </t>
  </si>
  <si>
    <t>Συμβουλευτική Ψυχολογία</t>
  </si>
  <si>
    <t>1ο εξάμηνο του 2018</t>
  </si>
  <si>
    <t>Συνεργασία με το Μητροπολιτικό Κολλέγιο με σκοπό την πρώιμη ανίχνευση και αξιολόγηση δυσκολιών λόγου των παιδιών που φοιτούν στους Δημοτικούς Παιδικούς και Βρεφονηπιακούς σταθμούς</t>
  </si>
  <si>
    <t>Κατάθλιψη</t>
  </si>
  <si>
    <t>Ημερίδα: ο πολυσήμαντος και συνάμα καταλυτικός ρόλος των γονιών στην ανάπτυξη της συναισθηματικής νοημοσύνης του παιδιού</t>
  </si>
  <si>
    <t xml:space="preserve">Εφηβέια και συναισθηματικές αντιδράσεις </t>
  </si>
  <si>
    <t xml:space="preserve">3/10/2018, </t>
  </si>
  <si>
    <t xml:space="preserve">8/10/2018, </t>
  </si>
  <si>
    <t xml:space="preserve">10/10/2018, </t>
  </si>
  <si>
    <t>1/10/2018-30/10/2018</t>
  </si>
  <si>
    <t>Εκστρατεία κατά της κατάθλιψης στην Τρίτη ηλικία</t>
  </si>
  <si>
    <t xml:space="preserve">Εκστρατεία Ενημέρωσης των μελών των ΚΕΦΙ του Δήμου για τη κατάθλιψη στη Γ' Ηλικία </t>
  </si>
  <si>
    <t>ΔΡΑΣΕΙΣ - ΨΥΧΙΚΗ ΥΓΕΙΑ 2018</t>
  </si>
  <si>
    <t>Βέροιας</t>
  </si>
  <si>
    <t xml:space="preserve">«Πρόληψη Καρκίνου του Προστάτη» </t>
  </si>
  <si>
    <t>Φεβρουάριος</t>
  </si>
  <si>
    <t xml:space="preserve">Εκπαίδευση στην Καρδιοπνευμονική Αναζωογόνηση (BLS) με χρήση εξωτερικού απινιδωτή.  </t>
  </si>
  <si>
    <t>Πρώτες Βοήθειες</t>
  </si>
  <si>
    <t>Μάιος</t>
  </si>
  <si>
    <t xml:space="preserve">Σεμινάριο Α΄Βοηθειών </t>
  </si>
  <si>
    <t>Μάιος -Ιούλιος</t>
  </si>
  <si>
    <t>Δημιουργία Εθελοντικής Ομάδας Προστασίας του Πολίτη</t>
  </si>
  <si>
    <t>Σεπτέμβριος</t>
  </si>
  <si>
    <t>Σύσταση ΕΔΟΚ ΑΓΙΑΣ ΒΑΡΒΑΡΑΣ</t>
  </si>
  <si>
    <t xml:space="preserve">εκπαίδευση των εργαζομένων για ΚΑΡΠΑ </t>
  </si>
  <si>
    <t>Εκπαίδευση εκπαιδευτικών στις Ά Βοήθειες</t>
  </si>
  <si>
    <t>Εκπαίδςυση μαθητών στις Α΄Βοήθειες</t>
  </si>
  <si>
    <t>Βασική Υποστήριξη της Ζωής &amp; τη χρήση αυτόματου εξωτερικού απινιδωτή, θέση ανάνηψης και παροχή α’ βοηθειών σε επείγοντα παθολογικά περιστατικά</t>
  </si>
  <si>
    <t>"KIDS SAVE LIVES – ΤΑ ΠΑΙΔΙΑ ΣΩΖΟΥΝ ΖΩΕΣ"</t>
  </si>
  <si>
    <t xml:space="preserve">"Εκπαίδευση πολιτών: ΚΑΡΠΑ, θέση ανάνηψης, τεχνική αφαίρεση κράνους" </t>
  </si>
  <si>
    <t>10/2017 έως 6/2018</t>
  </si>
  <si>
    <t xml:space="preserve">ΣΕΜΙΝΑΡΙΟ ΠΡΩΤΩΝ ΒΟΗΘΕΙΩΝ </t>
  </si>
  <si>
    <t xml:space="preserve">Μονεμβασία </t>
  </si>
  <si>
    <t xml:space="preserve">Εκπαίδευση πολιτών στις Πρώτες Βοήθειες </t>
  </si>
  <si>
    <t>Μονεμβασίας</t>
  </si>
  <si>
    <t>10 &amp;11/3/2018</t>
  </si>
  <si>
    <t>Εκπαίδευση πολιτών στις Πρώτες Βοήθειες από το Δήμο Μονεμβασίας</t>
  </si>
  <si>
    <t xml:space="preserve">Ενημερωτικές Ομιλίες για τον τρόπο παροχής Πρώτων Βοηθειών σε διάφορες περιπτώσεις </t>
  </si>
  <si>
    <t>Εμβολιάζομαι. Ζω Χωρίς Το Φόβο</t>
  </si>
  <si>
    <t>«Μύθοι και Αλήθειες για τα Αντιβιοτικά και τα Εμβόλια»</t>
  </si>
  <si>
    <t xml:space="preserve">"Μύθοι και αλήθειες για τα εμβόλια.
 Η αναγκαιότητα του εμβολιασμού κατά της Ιλαράς"
</t>
  </si>
  <si>
    <t xml:space="preserve"> «Δράσεις για την πρόληψη νοσημάτων που μεταδίδονται από τα κουνούπια στο Δήμο Αγίας Βαρβάρας»  Ενημερωτικές ομιλίες στα μέλη των 3 ΚΑΠΗ </t>
  </si>
  <si>
    <t>πρόληψη νοσημάτων που μεταδίδονται από τα κουνούπια - ενημέρωση των πολιτών και διανομή έντυπου υλικού στις λαϊκές αγορές</t>
  </si>
  <si>
    <t>πρόληψη νοσημάτων που μεταδίδονται από τα κουνούπια -ενημέρωση των πολιτών και διανομή έντυπου υλικού στα καταστήματα της πόλης</t>
  </si>
  <si>
    <t xml:space="preserve"> πρόληψη νοσημάτων που μεταδίδονται από τα κουνούπια - ενημέρωση των πολιτών και διανομή έντυπου υλικού στη λαική αγορά</t>
  </si>
  <si>
    <t>πρόληψη νοσημάτων που μεταδίδονται από τα κουνούπια - ενημέρωση όλων των  γιατρών  και διαγνωστικών της πόλης μας με ειδικό ενημερωτικό υλικό</t>
  </si>
  <si>
    <t>πρόληψη νοσημάτων που μεταδίδονται από τα κουνούπια - ενημέρωση των Διευθυντών όλων των σχολείων και των παιδικών σταθμών του δήμου μας</t>
  </si>
  <si>
    <t>20/8-7/9</t>
  </si>
  <si>
    <t xml:space="preserve">Διανομή έντυπου υλικού (φυλλάδια)"προστασία από τα κουνούπια" και "Μια ιστορία για παιδιά αλλιώτικη απ΄ τις άλλες" </t>
  </si>
  <si>
    <t>21/5 λεως 29/6/2018</t>
  </si>
  <si>
    <t xml:space="preserve"> προστασία από τα κουνούπια και τον ιό του Δυτικού Νείλου</t>
  </si>
  <si>
    <t>26-27-5/2018</t>
  </si>
  <si>
    <t>αντιτετανικός εμβολιασμός εργαζομένων</t>
  </si>
  <si>
    <t>23/10&amp;29/10/&amp;30/10&amp;7/11/2018</t>
  </si>
  <si>
    <t>Αντιγριπικός εμβολιασμός στους εργαζόμενους</t>
  </si>
  <si>
    <t>4/1&amp;1/2&amp;1/3&amp;5/4&amp;5/5&amp;7/6&amp;5/7&amp;2/8&amp;6/9&amp;4/10&amp;1/11&amp;6/12/2018</t>
  </si>
  <si>
    <t>έλεγχος για aids και ηπατίτιδες Β &amp;C</t>
  </si>
  <si>
    <t>16/4έως 30/4/2018</t>
  </si>
  <si>
    <t xml:space="preserve">ελεγχος βιβλιαρίων υγείας και προγματοποίηση μαντου σε παιδικούς σταθμούς </t>
  </si>
  <si>
    <t>12/6&amp;11/6&amp;13/6/2018</t>
  </si>
  <si>
    <t>πολυφαρμακία και Τρίτη ηλικία</t>
  </si>
  <si>
    <t>«Εμβολιασμός Ενηλίκωνγια Υγιή και Ενεργό Γήρανση»</t>
  </si>
  <si>
    <t>Ανοιχτό Πανεπιστήμιο Δήμου Ασπροπύργου "Ηπατίτιδες : Νεότερες εξελίξεις" υπό την αιγίδα των ΚΕΠ ΥΓΕΙΑΣ</t>
  </si>
  <si>
    <t>"Φροντίζουμε για την Υγεία των παιδιών μας"</t>
  </si>
  <si>
    <t>΄΄Εμβολιασμός Ενηλίκων΄΄</t>
  </si>
  <si>
    <t>ΕΜΒΟΛΙΑΣΜΟΣ ΕΝΗΛΙΚΩΝ</t>
  </si>
  <si>
    <t>Εμβολιασμός Ενηλίκων για υγιή και ενεργό γήρανση κατά του ιού της γρίπης και του έρπητα ζωστήρα</t>
  </si>
  <si>
    <t>Εμβολιασμοί και εξέταση παιδιάτρου</t>
  </si>
  <si>
    <t>Απρίλιο – Σεπτέμβριο 2018</t>
  </si>
  <si>
    <t>Εμβολιασμοί Ανασφάλιστων παιδιών οικισμού ΡΟΜΑ Ν. Ποτίδαιας</t>
  </si>
  <si>
    <t>Εμβόλια ,γρίπης,πνευμονίας και έρπητα ζωστήρα</t>
  </si>
  <si>
    <t xml:space="preserve">Φαρσάλων </t>
  </si>
  <si>
    <t xml:space="preserve">Ενημερωτική ομιλία για τον εμβολιασμό στα παιδία  Ρομά </t>
  </si>
  <si>
    <t xml:space="preserve"> «Εμβολιάζομαι. Ζω χωρίς φόβο.»</t>
  </si>
  <si>
    <t>Εξετάσεις για τον HIV και τις Ηπατίτιδες Β και C</t>
  </si>
  <si>
    <t>Φεβρουάριος 2018</t>
  </si>
  <si>
    <t xml:space="preserve">43 σχολεία </t>
  </si>
  <si>
    <t xml:space="preserve">Δωρεάν διάθεση Βιβλίου σε Σχολεία με θέμα την ορθή χρήση των αντιβιοτικών </t>
  </si>
  <si>
    <t>Οκτώβριος 2018</t>
  </si>
  <si>
    <t xml:space="preserve">Δωρεάν Αντιγριπικός Εμβολιασμός και ενημερώσεις στα μέλη όλων των ΚΕΦΙ </t>
  </si>
  <si>
    <t xml:space="preserve">Ενημερωτική ομιλία με θέμα "Εμβολιάζομαι. Ζω χωρίς το φόβο"  </t>
  </si>
  <si>
    <t>Νοέμβριος 2018</t>
  </si>
  <si>
    <t xml:space="preserve">Εκστρατεία Ενημέρωσης των μελών των ΚΕΦΙ του Δήμου για τη σημασία της διατροφής στην πρόληψη και αντιμετώπιση της γρίπης και των ιώσεων </t>
  </si>
  <si>
    <t>Το μελάνωμα και η πρόληψή του"</t>
  </si>
  <si>
    <t>Ιούνιος 2018</t>
  </si>
  <si>
    <t>Κλινική εξέταση σπιλών</t>
  </si>
  <si>
    <t>&lt;&lt; Δερματολογικός Έλεγχος &gt;&gt;</t>
  </si>
  <si>
    <t>07-11/05/2018</t>
  </si>
  <si>
    <t>"Δωρεάν εξέταση σπίλων"</t>
  </si>
  <si>
    <t>"Συμβουλές για ένα ξέγνοιαστο καλοκαίρι από το ΚΕΠ Υγείας του Δήμου Ηγουμενίτσας"</t>
  </si>
  <si>
    <t xml:space="preserve">Δωρεάν δερματολογικές εξετάσεις </t>
  </si>
  <si>
    <t>7 &amp; 16/05/2018</t>
  </si>
  <si>
    <t>΄΄Πρόγραμμα Δερματολογικής Εξέτασης΄΄</t>
  </si>
  <si>
    <t>Προληπτικός έλεγχος Μελανώματος</t>
  </si>
  <si>
    <t>ΔΡΑΣΕΙΣ - ΜΕΛΑΝΩΜΑ 2018</t>
  </si>
  <si>
    <t>Χρόνια Αποφρακτική Πνευμονοπάθεια</t>
  </si>
  <si>
    <t>Διακοπή Καπνίσματος</t>
  </si>
  <si>
    <t xml:space="preserve">Σπιρομέτριση </t>
  </si>
  <si>
    <t>Κηφισίας</t>
  </si>
  <si>
    <t xml:space="preserve">Σπιρομέτρηση </t>
  </si>
  <si>
    <t>“Χρόνια Αποφρακτική Πνευμονοπάθεια”</t>
  </si>
  <si>
    <t>Ραντεβού με τα παιδιά</t>
  </si>
  <si>
    <t xml:space="preserve">«Μήνυμα Πρόληψης Υγείας στην Τρίτη Ηλικία» Σπιρομέτρηση </t>
  </si>
  <si>
    <t>22/10/2018-12/11/2018</t>
  </si>
  <si>
    <t>Πρόγραμμα Ελέγχου Χρόνιας Αποφρακτικής Πνευμονοπάθειας (ΧΑΠ)</t>
  </si>
  <si>
    <t xml:space="preserve">Πρόγραμμα Ελέγχου Χρόνιας Αποφρακτικής Πνευμονοπάθειας (ΧΑΠ) </t>
  </si>
  <si>
    <t xml:space="preserve">έλεγχος πιέσεων πέλματος </t>
  </si>
  <si>
    <t>Λοιπα</t>
  </si>
  <si>
    <t xml:space="preserve">έλεγχος  πιέσεων πέλματος </t>
  </si>
  <si>
    <t xml:space="preserve"> Δημιουργία "ΤΟΠΙΚΟΥ ΚΕΝΤΡΟΥ ΕΓΓΡΑΦΗΣ ΕΘΕΛΟΝΤΩΝ ΔΟΤΩΝ ΜΥΕΛΟΥ ΤΩΝ ΟΣΤΩΝ"</t>
  </si>
  <si>
    <t>Ολο το 2018</t>
  </si>
  <si>
    <t xml:space="preserve">Οι επιδράσεις του αλκοόλ σε ανήλικους και  ενήλικες </t>
  </si>
  <si>
    <t>31/8έως 30/9/2018</t>
  </si>
  <si>
    <t xml:space="preserve">μαθαίνω για το αλκοόλ </t>
  </si>
  <si>
    <t>1/1/2018 έως 31/12/2018</t>
  </si>
  <si>
    <t>μαθήματα ανώδυνου τοκετού - προγεννετική φροντίδα</t>
  </si>
  <si>
    <t xml:space="preserve"> Εκστρατεία Ενημέρωσης Κοινού  για την Ορθή Κατανάλωση  Αλκοόλ</t>
  </si>
  <si>
    <t>Ανοιχτό Πανεπιστήμιο Δήμου Ασπροπύργου "Στερητικές Αναιμίες"  υπό την αιγίδα των ΚΕΠ ΥΓΕΙΑΣ</t>
  </si>
  <si>
    <t>Προωρότητα</t>
  </si>
  <si>
    <t xml:space="preserve">«Μαζικές Καταστροφές Υπηρεσίες Υγείας και  Εμπλεκόμενοι Φορείς» </t>
  </si>
  <si>
    <t xml:space="preserve"> "Πες μου τι τρως, να σου πω ποιος είσαι!"</t>
  </si>
  <si>
    <t>"Το παπάκι πάει…"</t>
  </si>
  <si>
    <t>"Κυκλοφοριακή Αγωγή και Οδική Ασφάλεια"</t>
  </si>
  <si>
    <t>"Τεχνολογία και 3η Ηλικία"</t>
  </si>
  <si>
    <t>΄"Προληπτικός Ακοολογικός έλεγχος"</t>
  </si>
  <si>
    <t>"Γίνε εθελοντής δότης μυελού των οστών"</t>
  </si>
  <si>
    <t>20/2/2018 με διάρκεια 6 μηνών</t>
  </si>
  <si>
    <t>«Πρόγραμμα δωρεάν εξετάσεων για όλους τους δημότες  »</t>
  </si>
  <si>
    <t>ΣΚΕΨΟΥ ΤΟ ΣΤΟΜΑ ΣΟΥ ΣΚΕΨΟΥ ΤΗΝ ΥΓΕΙΑ ΣΟΥ</t>
  </si>
  <si>
    <t>Παγκόσμια Ημέρα Τρίτης Ηλικίας</t>
  </si>
  <si>
    <t>&lt;&lt;Έμφυλες Ταυτότητες&gt;&gt;</t>
  </si>
  <si>
    <t>25/6/2018-29/6/2018</t>
  </si>
  <si>
    <t>&lt;&lt;Ιατρικές Εξετάσεις&gt;&gt;</t>
  </si>
  <si>
    <t>3/8/2018-22/8/2018</t>
  </si>
  <si>
    <t>&lt;&lt;Ενημερωτική δράση για το πρόγραμμα Βοήθεια στο Σπίτι&gt;&gt;</t>
  </si>
  <si>
    <t>Λειτουργία Κοινωνικού Φαρμακείου</t>
  </si>
  <si>
    <t>"Προληπτική Ιατρική Ενηλίκων " για τους εργαζομένους του Δήμου</t>
  </si>
  <si>
    <t>"Από τους μεγάλους στους μικρούς: απαντήσεις σε καθημερινές ανησυχίες "</t>
  </si>
  <si>
    <t>Ραντεβού με τα παιδιά - Έλεγχος σπονδυλικής στήλης</t>
  </si>
  <si>
    <t>Ανάρτηση ενημερωτικού υλικού στην επίσημη διαδυκτιακή σελίδα του δήμου. Ορθή Κατανάλωση του Αλκοόλ</t>
  </si>
  <si>
    <t xml:space="preserve">Παιδιατρικός προληπτικός  Ελεχος για τα παιδία Ρομά </t>
  </si>
  <si>
    <t xml:space="preserve">Ενημερωτική ομιλία Πρόληψης και Προαγωγής υγείας, για τα παιδία  Ρομά </t>
  </si>
  <si>
    <t>Καρκίνος και τρίτη ηλικία από το ΚΕΠ Υγείας</t>
  </si>
  <si>
    <t>'Τα κλειδιά της μακροζωίας''</t>
  </si>
  <si>
    <t>Λοιπά</t>
  </si>
  <si>
    <t>'Ασφαλής επίτευξη και παρακολούθηση της εγκυμοσύνης''</t>
  </si>
  <si>
    <t>κυκλοφοριακη αγωγη</t>
  </si>
  <si>
    <t xml:space="preserve">Λοιπα </t>
  </si>
  <si>
    <t xml:space="preserve">εθελοντες </t>
  </si>
  <si>
    <t xml:space="preserve">Ανά 1 εβδομάδα από Ιανουάριο έως Φεβρουάριο </t>
  </si>
  <si>
    <t>Πρόγραμμα ενδυνάμωσης WIN HELLAS "ΝΈΟ ΞΕΚΙΝΗΜΑ. ΜΑΘΑΙΝΩ ΝΑ ΦΡΟΝΤΙΖΩ ΤΟΝ ΕΥΑΤΟ ΜΟΥ".</t>
  </si>
  <si>
    <t>13 &amp; 14/10/2018</t>
  </si>
  <si>
    <t>Η σημασία του τρόπου ζωής στην πρόληψη και την υποτροπή του καρκίνου</t>
  </si>
  <si>
    <t>Λοιπα  καρκίνος</t>
  </si>
  <si>
    <t>&lt;&lt; Οφθαλμολογικός Έλεγχος &gt;&gt;</t>
  </si>
  <si>
    <t>Λοιπά  Παιδική Μυωπία</t>
  </si>
  <si>
    <t>1 έτος 2018 κάθε Παρασκευή 12.00-14.00</t>
  </si>
  <si>
    <t>Πρόληψη στοματικής υγιεινής</t>
  </si>
  <si>
    <t>Λοιπά  Στοματική Υγιεινή</t>
  </si>
  <si>
    <t>&lt;&lt; Δυσλεξία -Μαθησιακές Δυσκολίες &gt;&gt;</t>
  </si>
  <si>
    <t>Λοιπά  Τεστ και Μέθοδος Παυλίδη</t>
  </si>
  <si>
    <t xml:space="preserve">         Πρόληψη κατά του AIDS</t>
  </si>
  <si>
    <t>Λοιπα AIDS</t>
  </si>
  <si>
    <t>ΕΘΕΛΟΝΤΙΚΗ ΑΙΜΟΔΟΣΊΑ</t>
  </si>
  <si>
    <t xml:space="preserve">Λοιπά Αιμοδοσία </t>
  </si>
  <si>
    <t>28/2/2018&amp;26/9/2018</t>
  </si>
  <si>
    <t>Αιμοδοσία</t>
  </si>
  <si>
    <t>"Εθελοντική Αιμοδοσία"</t>
  </si>
  <si>
    <t>6ος &amp; 12ος /2018</t>
  </si>
  <si>
    <t>΄΄Εθελοντική Αιμοδοσία΄΄</t>
  </si>
  <si>
    <t xml:space="preserve">Ωρωπός </t>
  </si>
  <si>
    <t xml:space="preserve">6η Αιμοδοσία </t>
  </si>
  <si>
    <t>Λοιπά ΕΝΔΟΚΡΙΝΟΛΟΓΙΚΟΣ ΕΛΕΓΧΟΣ</t>
  </si>
  <si>
    <t>Ενημερωτική ημερίδα με θέμα "Υπάρχουν καλές και κακές ακτίνες; "</t>
  </si>
  <si>
    <t>Λοιπά Καρκίνος και Ακτινοθεραπεία</t>
  </si>
  <si>
    <t xml:space="preserve">Δωρεάν Χειρουργική Επέμβαση καταρράκτη </t>
  </si>
  <si>
    <t>Λοιπα Καταρράκτης (Οφθαλμολογικό)</t>
  </si>
  <si>
    <t>δωρεάν αιματολογικός και ουρολογικός έλεγχος</t>
  </si>
  <si>
    <t>Λοιπά νεφρολογικές παθήσεις</t>
  </si>
  <si>
    <t xml:space="preserve">Ενημερωτική ομιλία με αφορμή την Παγκόσμια Ημέρα Εργοθεραπείας  </t>
  </si>
  <si>
    <t>Λοιπά Παιδί και Εργοθεραπεία</t>
  </si>
  <si>
    <t>Λοιπα Παιδιατρικός  έλεγχος</t>
  </si>
  <si>
    <t>&lt;&lt; Ιατρικά Ραντεβού &gt;&gt;</t>
  </si>
  <si>
    <t>Λοιπά Πρόληψη</t>
  </si>
  <si>
    <t>19/6 -21/6/2018</t>
  </si>
  <si>
    <t>Δωρεάν Προληπτικές Εξετάσεις σε παιδιά και ενηλίκους από το Χαμόγελο του Παιδιού</t>
  </si>
  <si>
    <t xml:space="preserve">Λοιπά Πρόληψη από διάφορα νοσήματα </t>
  </si>
  <si>
    <t>“Στοματική Υγιεινή και Παθήσεις του Στόματος”</t>
  </si>
  <si>
    <t>Λοιπά Στοματική Υγιεινή</t>
  </si>
  <si>
    <t>Ενημερώσεις σε πολίτες με συμβουλές και έντυπα για το πρόβλημα της Υπογονιμότητας στο Άλσος Περιστερίου</t>
  </si>
  <si>
    <t>Λοιπά Υπογονιμότητα</t>
  </si>
  <si>
    <r>
      <rPr>
        <sz val="12"/>
        <color rgb="FF0D0D0D"/>
        <rFont val="Times New Roman"/>
        <family val="1"/>
      </rPr>
      <t> Α</t>
    </r>
    <r>
      <rPr>
        <sz val="12"/>
        <color rgb="FF000000"/>
        <rFont val="Times New Roman"/>
        <family val="1"/>
      </rPr>
      <t xml:space="preserve">νάλυση Σώματος </t>
    </r>
  </si>
  <si>
    <t>19-23/11/2018</t>
  </si>
  <si>
    <t>΄΄Προληπτικός Οδοντιατρικός Έλεγχος στους Δημοτικούς Παιδικούς Σταθμούς Ηρακλείου Αττικής΄΄</t>
  </si>
  <si>
    <t>Στοματική Υγεία</t>
  </si>
  <si>
    <t>Πρόληψη στοματικής υγείας παιδιών</t>
  </si>
  <si>
    <t>Στοματική Υγιεινή</t>
  </si>
  <si>
    <t>Στοματική υγιεινή σε μαθητές νηπιαγωγείου/δημοτικού</t>
  </si>
  <si>
    <t>Θάσσου</t>
  </si>
  <si>
    <t>"Εκπαίδευση Προνοσοκομειακής Περίθαλψης - ΚΑΡΠΑ"</t>
  </si>
  <si>
    <t>" Καρδιαγγειακός έλεγχος"</t>
  </si>
  <si>
    <t>"Με το Ποδήλατο μου Αθλούμαι"</t>
  </si>
  <si>
    <t>"Παιδί και Ανάπτυξη"</t>
  </si>
  <si>
    <t>3.12.2018</t>
  </si>
  <si>
    <t>"ΑμεΑ και διαφορετικότητα"</t>
  </si>
  <si>
    <t>"Δράση κατά Ναρκωτικών"</t>
  </si>
  <si>
    <t>"Αντιγριππικό Εμβόλιο- Εμβολιασμός"</t>
  </si>
  <si>
    <t>¨Τα εμβόλια σώζουν ζωές"</t>
  </si>
  <si>
    <t>1-31/10/2018</t>
  </si>
  <si>
    <t>Πρόγραμμα προληπτικών εξετάσεων από την 5η ΥΠΕ Θεσσαλίας και Στερεάς Ελλάδας</t>
  </si>
  <si>
    <t>“Πρόληψη και Ενημέρωση”</t>
  </si>
  <si>
    <t>Γυναικολογικός Καρκίνος</t>
  </si>
  <si>
    <t>“Να αγαπάς τον εαυτό σου”</t>
  </si>
  <si>
    <t>“Αγωγή Υγείας σε παιδιά και εφήβους”</t>
  </si>
  <si>
    <t>“Κοινές λοιμώξεις και αντιμετώπισή τους”</t>
  </si>
  <si>
    <t>1-31/10/2019</t>
  </si>
  <si>
    <t>18/10-23/10/2018</t>
  </si>
  <si>
    <t xml:space="preserve">“Πρόγραμμα πρόληψης οστεοπόρωσης             Μέτρηση οστικής πυκνότητας”                </t>
  </si>
  <si>
    <t>1-31/10/2020</t>
  </si>
  <si>
    <t>“Εκδήλωση Αγάπης”</t>
  </si>
  <si>
    <t>24-26/09/2018</t>
  </si>
  <si>
    <t>“Γιατροί του Κόσμου”</t>
  </si>
  <si>
    <t>“Κέντρο Ημέρας ΑΜΕΑ”</t>
  </si>
  <si>
    <t>“Εθελοντές Ζωής- Μυελός των οστών”</t>
  </si>
  <si>
    <t>“Πρόγραμμα Τηλεϊατρικής”</t>
  </si>
  <si>
    <t>Βραχιόλι κινδύνου</t>
  </si>
  <si>
    <t>¨Ενδυναμώνοντας το γονεϊκό ρόλο”</t>
  </si>
  <si>
    <t>“Υγιής Πόλη”</t>
  </si>
  <si>
    <t>“Αγαπη και Εθελοντισμος”</t>
  </si>
  <si>
    <t>Γενικό Σύνολο Ωφελουμένων - 71.430</t>
  </si>
  <si>
    <t>Σύνολο Εξετάσεων Προληπτικής Ιατρικής - 20.128</t>
  </si>
  <si>
    <t>Αρ. Δράσεων</t>
  </si>
  <si>
    <t xml:space="preserve">Ωρωπος </t>
  </si>
  <si>
    <t>Ωροπου</t>
  </si>
  <si>
    <t>Αμαρουσίου</t>
  </si>
  <si>
    <t>Γαλατσίου</t>
  </si>
  <si>
    <t xml:space="preserve">Λαυρεωτικής </t>
  </si>
  <si>
    <t>Πυδνας - Κολινδρού</t>
  </si>
  <si>
    <t>Περιστερίου</t>
  </si>
  <si>
    <t>Ηρακλείου Αττικής</t>
  </si>
  <si>
    <t>Μεγάρων</t>
  </si>
  <si>
    <t xml:space="preserve">Αμαρουσίου </t>
  </si>
  <si>
    <t xml:space="preserve">Γαλατσίου </t>
  </si>
  <si>
    <t xml:space="preserve">Πύδνας - Κολινδρού  </t>
  </si>
  <si>
    <t xml:space="preserve">Αγ Αναργυροι - Καματερό </t>
  </si>
  <si>
    <t xml:space="preserve">Αγ  Βαρβάρας </t>
  </si>
  <si>
    <t xml:space="preserve">Βόλου </t>
  </si>
  <si>
    <t xml:space="preserve">Καλαμαρίας </t>
  </si>
  <si>
    <t xml:space="preserve">Καλλιθέας </t>
  </si>
  <si>
    <t xml:space="preserve">Μεταμόρφωσης </t>
  </si>
  <si>
    <t xml:space="preserve">Μήλου </t>
  </si>
  <si>
    <t xml:space="preserve">Νέας Σμύρνης </t>
  </si>
  <si>
    <t xml:space="preserve">Παύλου Μελα </t>
  </si>
  <si>
    <t xml:space="preserve">Περιστερίου </t>
  </si>
  <si>
    <t xml:space="preserve">Πυλαίας Χορτίατη </t>
  </si>
  <si>
    <t xml:space="preserve">Τεμπών </t>
  </si>
  <si>
    <t xml:space="preserve">Ωρωπού </t>
  </si>
  <si>
    <t>Ωφελούμενοι Δημότες από το 2017</t>
  </si>
  <si>
    <t>6,159 Εγγεγραμμένοι Δημότες</t>
  </si>
  <si>
    <t xml:space="preserve">Ανεύρυσμα Κοιλιακής Αορτής </t>
  </si>
  <si>
    <t xml:space="preserve">Κατάθλιψη </t>
  </si>
</sst>
</file>

<file path=xl/styles.xml><?xml version="1.0" encoding="utf-8"?>
<styleSheet xmlns="http://schemas.openxmlformats.org/spreadsheetml/2006/main">
  <numFmts count="3">
    <numFmt numFmtId="164" formatCode="d/m/yy"/>
    <numFmt numFmtId="165" formatCode="m/d/yyyy"/>
    <numFmt numFmtId="166" formatCode="dd/mm/yy"/>
  </numFmts>
  <fonts count="22">
    <font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0"/>
      <color indexed="9"/>
      <name val="Arial"/>
      <family val="2"/>
      <charset val="161"/>
    </font>
    <font>
      <sz val="10"/>
      <color indexed="9"/>
      <name val="Arial"/>
      <family val="2"/>
      <charset val="161"/>
    </font>
    <font>
      <sz val="10"/>
      <name val="Arial"/>
      <family val="2"/>
      <charset val="161"/>
    </font>
    <font>
      <sz val="18"/>
      <color theme="1"/>
      <name val="Calibri"/>
      <family val="2"/>
      <charset val="161"/>
      <scheme val="minor"/>
    </font>
    <font>
      <sz val="10"/>
      <color theme="1"/>
      <name val="Arial"/>
      <family val="2"/>
      <charset val="161"/>
    </font>
    <font>
      <i/>
      <sz val="11"/>
      <color rgb="FF7F7F7F"/>
      <name val="Calibri"/>
      <family val="2"/>
      <charset val="161"/>
      <scheme val="minor"/>
    </font>
    <font>
      <sz val="10"/>
      <color rgb="FF000000"/>
      <name val="Arial"/>
      <family val="2"/>
      <charset val="161"/>
    </font>
    <font>
      <sz val="11"/>
      <name val="Arial"/>
      <family val="2"/>
      <charset val="161"/>
    </font>
    <font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charset val="161"/>
      <scheme val="minor"/>
    </font>
    <font>
      <sz val="10"/>
      <name val="Arial"/>
      <family val="2"/>
      <charset val="1"/>
    </font>
    <font>
      <sz val="10"/>
      <color rgb="FF212121"/>
      <name val="Arial"/>
      <family val="2"/>
      <charset val="1"/>
    </font>
    <font>
      <b/>
      <sz val="10"/>
      <color rgb="FF212121"/>
      <name val="Arial"/>
      <family val="2"/>
      <charset val="1"/>
    </font>
    <font>
      <sz val="20"/>
      <color indexed="9"/>
      <name val="Arial"/>
      <family val="2"/>
      <charset val="161"/>
    </font>
    <font>
      <i/>
      <sz val="10"/>
      <color theme="1"/>
      <name val="Arial"/>
      <family val="2"/>
      <charset val="16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D0D0D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rgb="FFDCE6F2"/>
      </patternFill>
    </fill>
    <fill>
      <patternFill patternType="solid">
        <fgColor theme="5" tint="0.59999389629810485"/>
        <bgColor rgb="FFBCE4E5"/>
      </patternFill>
    </fill>
    <fill>
      <patternFill patternType="solid">
        <fgColor theme="5" tint="0.59999389629810485"/>
        <bgColor indexed="41"/>
      </patternFill>
    </fill>
    <fill>
      <patternFill patternType="solid">
        <fgColor theme="5" tint="0.59999389629810485"/>
        <bgColor rgb="FFCCFFFF"/>
      </patternFill>
    </fill>
    <fill>
      <patternFill patternType="solid">
        <fgColor theme="5" tint="0.59999389629810485"/>
        <bgColor rgb="FFEEEEEE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0" fontId="5" fillId="0" borderId="0"/>
    <xf numFmtId="0" fontId="8" fillId="0" borderId="0" applyNumberFormat="0" applyFill="0" applyBorder="0" applyAlignment="0" applyProtection="0"/>
    <xf numFmtId="0" fontId="9" fillId="0" borderId="0"/>
    <xf numFmtId="0" fontId="1" fillId="0" borderId="0"/>
  </cellStyleXfs>
  <cellXfs count="151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4" borderId="3" xfId="0" applyFont="1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3" fontId="0" fillId="5" borderId="3" xfId="0" applyNumberFormat="1" applyFill="1" applyBorder="1" applyAlignment="1">
      <alignment horizontal="center" vertical="center" wrapText="1"/>
    </xf>
    <xf numFmtId="3" fontId="0" fillId="5" borderId="3" xfId="0" applyNumberFormat="1" applyFill="1" applyBorder="1" applyAlignment="1">
      <alignment horizontal="center" vertical="center"/>
    </xf>
    <xf numFmtId="3" fontId="0" fillId="3" borderId="3" xfId="0" applyNumberFormat="1" applyFill="1" applyBorder="1" applyAlignment="1">
      <alignment horizontal="center" vertical="center"/>
    </xf>
    <xf numFmtId="1" fontId="3" fillId="2" borderId="1" xfId="1" applyNumberFormat="1" applyFont="1" applyFill="1" applyBorder="1" applyAlignment="1">
      <alignment horizontal="center" wrapText="1"/>
    </xf>
    <xf numFmtId="3" fontId="3" fillId="2" borderId="1" xfId="1" applyNumberFormat="1" applyFont="1" applyFill="1" applyBorder="1" applyAlignment="1">
      <alignment horizontal="center" wrapText="1"/>
    </xf>
    <xf numFmtId="1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Border="1"/>
    <xf numFmtId="0" fontId="0" fillId="0" borderId="0" xfId="0" applyAlignment="1">
      <alignment horizontal="center" wrapText="1"/>
    </xf>
    <xf numFmtId="0" fontId="0" fillId="5" borderId="3" xfId="0" applyFill="1" applyBorder="1" applyAlignment="1">
      <alignment horizontal="center" wrapText="1"/>
    </xf>
    <xf numFmtId="0" fontId="0" fillId="3" borderId="3" xfId="0" applyFill="1" applyBorder="1" applyAlignment="1">
      <alignment horizontal="center" wrapText="1"/>
    </xf>
    <xf numFmtId="0" fontId="0" fillId="6" borderId="3" xfId="0" applyFill="1" applyBorder="1" applyAlignment="1">
      <alignment wrapText="1"/>
    </xf>
    <xf numFmtId="0" fontId="0" fillId="6" borderId="3" xfId="0" applyFill="1" applyBorder="1"/>
    <xf numFmtId="0" fontId="0" fillId="7" borderId="3" xfId="0" applyFill="1" applyBorder="1"/>
    <xf numFmtId="3" fontId="0" fillId="6" borderId="3" xfId="0" applyNumberFormat="1" applyFill="1" applyBorder="1"/>
    <xf numFmtId="0" fontId="0" fillId="8" borderId="3" xfId="0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3" fontId="0" fillId="8" borderId="3" xfId="0" applyNumberFormat="1" applyFill="1" applyBorder="1" applyAlignment="1">
      <alignment horizontal="right" vertical="center"/>
    </xf>
    <xf numFmtId="3" fontId="0" fillId="6" borderId="3" xfId="0" applyNumberFormat="1" applyFill="1" applyBorder="1" applyAlignment="1">
      <alignment horizontal="center" vertical="center"/>
    </xf>
    <xf numFmtId="3" fontId="0" fillId="6" borderId="3" xfId="0" applyNumberFormat="1" applyFill="1" applyBorder="1" applyAlignment="1">
      <alignment horizontal="right" vertical="center"/>
    </xf>
    <xf numFmtId="0" fontId="1" fillId="6" borderId="3" xfId="1" applyFont="1" applyFill="1" applyBorder="1" applyAlignment="1">
      <alignment horizontal="center" vertical="center" wrapText="1"/>
    </xf>
    <xf numFmtId="14" fontId="1" fillId="6" borderId="3" xfId="1" applyNumberFormat="1" applyFont="1" applyFill="1" applyBorder="1" applyAlignment="1">
      <alignment horizontal="center" vertical="center" wrapText="1"/>
    </xf>
    <xf numFmtId="164" fontId="9" fillId="9" borderId="3" xfId="4" applyNumberFormat="1" applyFont="1" applyFill="1" applyBorder="1" applyAlignment="1">
      <alignment horizontal="center" vertical="center" wrapText="1"/>
    </xf>
    <xf numFmtId="0" fontId="0" fillId="10" borderId="3" xfId="0" applyFill="1" applyBorder="1" applyAlignment="1">
      <alignment horizontal="center" vertical="center"/>
    </xf>
    <xf numFmtId="0" fontId="9" fillId="9" borderId="3" xfId="4" applyFont="1" applyFill="1" applyBorder="1" applyAlignment="1">
      <alignment horizontal="center" vertical="center" wrapText="1"/>
    </xf>
    <xf numFmtId="14" fontId="0" fillId="11" borderId="3" xfId="1" applyNumberFormat="1" applyFont="1" applyFill="1" applyBorder="1" applyAlignment="1">
      <alignment horizontal="center" vertical="center" wrapText="1"/>
    </xf>
    <xf numFmtId="0" fontId="0" fillId="11" borderId="3" xfId="1" applyFont="1" applyFill="1" applyBorder="1" applyAlignment="1">
      <alignment horizontal="center" vertical="center" wrapText="1"/>
    </xf>
    <xf numFmtId="14" fontId="10" fillId="6" borderId="3" xfId="1" applyNumberFormat="1" applyFont="1" applyFill="1" applyBorder="1" applyAlignment="1">
      <alignment horizontal="center" vertical="center" wrapText="1"/>
    </xf>
    <xf numFmtId="0" fontId="10" fillId="6" borderId="3" xfId="1" applyFon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/>
    </xf>
    <xf numFmtId="14" fontId="11" fillId="6" borderId="3" xfId="1" applyNumberFormat="1" applyFont="1" applyFill="1" applyBorder="1" applyAlignment="1">
      <alignment horizontal="center" vertical="center" wrapText="1"/>
    </xf>
    <xf numFmtId="0" fontId="11" fillId="6" borderId="3" xfId="1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" fillId="6" borderId="3" xfId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left" vertical="center" wrapText="1"/>
    </xf>
    <xf numFmtId="14" fontId="1" fillId="6" borderId="3" xfId="1" applyNumberFormat="1" applyFill="1" applyBorder="1" applyAlignment="1">
      <alignment horizontal="center" vertical="center" wrapText="1"/>
    </xf>
    <xf numFmtId="0" fontId="1" fillId="6" borderId="3" xfId="1" applyFont="1" applyFill="1" applyBorder="1" applyAlignment="1">
      <alignment horizontal="center" wrapText="1"/>
    </xf>
    <xf numFmtId="0" fontId="1" fillId="6" borderId="3" xfId="1" applyFill="1" applyBorder="1" applyAlignment="1">
      <alignment horizontal="center" wrapText="1"/>
    </xf>
    <xf numFmtId="14" fontId="0" fillId="6" borderId="3" xfId="0" applyNumberFormat="1" applyFill="1" applyBorder="1" applyAlignment="1">
      <alignment horizontal="center" wrapText="1"/>
    </xf>
    <xf numFmtId="0" fontId="0" fillId="6" borderId="3" xfId="0" applyFill="1" applyBorder="1" applyAlignment="1">
      <alignment horizontal="center" wrapText="1"/>
    </xf>
    <xf numFmtId="0" fontId="5" fillId="6" borderId="3" xfId="0" applyFont="1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1" fontId="1" fillId="6" borderId="3" xfId="1" applyNumberFormat="1" applyFill="1" applyBorder="1" applyAlignment="1">
      <alignment horizontal="center" vertical="center" wrapText="1"/>
    </xf>
    <xf numFmtId="14" fontId="1" fillId="6" borderId="3" xfId="1" applyNumberFormat="1" applyFill="1" applyBorder="1" applyAlignment="1">
      <alignment horizontal="center" wrapText="1"/>
    </xf>
    <xf numFmtId="14" fontId="0" fillId="6" borderId="3" xfId="0" applyNumberFormat="1" applyFill="1" applyBorder="1" applyAlignment="1">
      <alignment horizontal="center"/>
    </xf>
    <xf numFmtId="3" fontId="0" fillId="6" borderId="3" xfId="0" applyNumberFormat="1" applyFill="1" applyBorder="1" applyAlignment="1">
      <alignment horizontal="center"/>
    </xf>
    <xf numFmtId="3" fontId="1" fillId="6" borderId="3" xfId="1" applyNumberFormat="1" applyFill="1" applyBorder="1" applyAlignment="1">
      <alignment horizontal="center" wrapText="1"/>
    </xf>
    <xf numFmtId="0" fontId="0" fillId="6" borderId="3" xfId="0" applyFill="1" applyBorder="1" applyAlignment="1">
      <alignment horizontal="center"/>
    </xf>
    <xf numFmtId="0" fontId="0" fillId="6" borderId="3" xfId="0" applyFill="1" applyBorder="1" applyAlignment="1">
      <alignment horizontal="center" vertical="center" wrapText="1"/>
    </xf>
    <xf numFmtId="3" fontId="0" fillId="6" borderId="3" xfId="0" applyNumberFormat="1" applyFill="1" applyBorder="1" applyAlignment="1">
      <alignment horizontal="center" vertical="center" wrapText="1"/>
    </xf>
    <xf numFmtId="14" fontId="1" fillId="12" borderId="3" xfId="3" applyNumberFormat="1" applyFont="1" applyFill="1" applyBorder="1" applyAlignment="1">
      <alignment horizontal="center" vertical="center" wrapText="1"/>
    </xf>
    <xf numFmtId="0" fontId="1" fillId="12" borderId="3" xfId="3" applyFont="1" applyFill="1" applyBorder="1" applyAlignment="1">
      <alignment horizontal="center" vertical="center" wrapText="1"/>
    </xf>
    <xf numFmtId="14" fontId="13" fillId="6" borderId="3" xfId="1" applyNumberFormat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vertical="center" wrapText="1"/>
    </xf>
    <xf numFmtId="3" fontId="1" fillId="6" borderId="3" xfId="1" applyNumberFormat="1" applyFill="1" applyBorder="1" applyAlignment="1">
      <alignment horizontal="center" vertical="center" wrapText="1"/>
    </xf>
    <xf numFmtId="165" fontId="14" fillId="12" borderId="3" xfId="3" applyNumberFormat="1" applyFont="1" applyFill="1" applyBorder="1" applyAlignment="1">
      <alignment horizontal="center" vertical="center" wrapText="1"/>
    </xf>
    <xf numFmtId="0" fontId="14" fillId="12" borderId="3" xfId="3" applyFont="1" applyFill="1" applyBorder="1" applyAlignment="1">
      <alignment horizontal="center" vertical="center" wrapText="1"/>
    </xf>
    <xf numFmtId="165" fontId="15" fillId="12" borderId="3" xfId="3" applyNumberFormat="1" applyFont="1" applyFill="1" applyBorder="1" applyAlignment="1">
      <alignment horizontal="center" vertical="center" wrapText="1"/>
    </xf>
    <xf numFmtId="0" fontId="15" fillId="12" borderId="3" xfId="3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166" fontId="0" fillId="6" borderId="3" xfId="0" applyNumberFormat="1" applyFill="1" applyBorder="1" applyAlignment="1">
      <alignment horizontal="center" vertical="center" wrapText="1"/>
    </xf>
    <xf numFmtId="3" fontId="1" fillId="6" borderId="3" xfId="1" applyNumberFormat="1" applyFont="1" applyFill="1" applyBorder="1" applyAlignment="1">
      <alignment horizontal="center" vertical="center" wrapText="1"/>
    </xf>
    <xf numFmtId="14" fontId="7" fillId="6" borderId="3" xfId="1" applyNumberFormat="1" applyFont="1" applyFill="1" applyBorder="1" applyAlignment="1">
      <alignment horizontal="center" vertical="center" wrapText="1"/>
    </xf>
    <xf numFmtId="14" fontId="7" fillId="6" borderId="3" xfId="0" applyNumberFormat="1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/>
    </xf>
    <xf numFmtId="0" fontId="1" fillId="6" borderId="3" xfId="1" quotePrefix="1" applyFont="1" applyFill="1" applyBorder="1" applyAlignment="1">
      <alignment horizontal="center" vertical="center" wrapText="1"/>
    </xf>
    <xf numFmtId="3" fontId="1" fillId="6" borderId="3" xfId="1" applyNumberFormat="1" applyFont="1" applyFill="1" applyBorder="1" applyAlignment="1">
      <alignment horizontal="center" wrapText="1"/>
    </xf>
    <xf numFmtId="0" fontId="10" fillId="6" borderId="3" xfId="0" applyFont="1" applyFill="1" applyBorder="1" applyAlignment="1">
      <alignment horizontal="center" vertical="center" wrapText="1"/>
    </xf>
    <xf numFmtId="14" fontId="1" fillId="13" borderId="3" xfId="3" applyNumberFormat="1" applyFont="1" applyFill="1" applyBorder="1" applyAlignment="1">
      <alignment horizontal="center" vertical="center" wrapText="1"/>
    </xf>
    <xf numFmtId="0" fontId="1" fillId="13" borderId="3" xfId="3" applyFont="1" applyFill="1" applyBorder="1" applyAlignment="1">
      <alignment horizontal="center" vertical="center" wrapText="1"/>
    </xf>
    <xf numFmtId="0" fontId="2" fillId="13" borderId="3" xfId="3" applyFont="1" applyFill="1" applyBorder="1" applyAlignment="1">
      <alignment horizontal="center" vertical="center" wrapText="1"/>
    </xf>
    <xf numFmtId="0" fontId="1" fillId="6" borderId="3" xfId="1" applyNumberFormat="1" applyFont="1" applyFill="1" applyBorder="1" applyAlignment="1">
      <alignment horizontal="center" vertical="center" wrapText="1"/>
    </xf>
    <xf numFmtId="14" fontId="1" fillId="11" borderId="3" xfId="4" applyNumberFormat="1" applyFont="1" applyFill="1" applyBorder="1" applyAlignment="1">
      <alignment horizontal="center" vertical="center" wrapText="1"/>
    </xf>
    <xf numFmtId="0" fontId="1" fillId="11" borderId="3" xfId="4" applyFont="1" applyFill="1" applyBorder="1" applyAlignment="1">
      <alignment horizontal="center" vertical="center" wrapText="1"/>
    </xf>
    <xf numFmtId="3" fontId="1" fillId="6" borderId="9" xfId="1" applyNumberFormat="1" applyFill="1" applyBorder="1" applyAlignment="1">
      <alignment horizontal="center" wrapText="1"/>
    </xf>
    <xf numFmtId="0" fontId="1" fillId="6" borderId="9" xfId="1" applyFont="1" applyFill="1" applyBorder="1" applyAlignment="1">
      <alignment horizontal="center" vertical="center" wrapText="1"/>
    </xf>
    <xf numFmtId="0" fontId="13" fillId="6" borderId="3" xfId="1" applyFont="1" applyFill="1" applyBorder="1" applyAlignment="1">
      <alignment horizontal="center" wrapText="1"/>
    </xf>
    <xf numFmtId="14" fontId="1" fillId="6" borderId="9" xfId="1" applyNumberFormat="1" applyFont="1" applyFill="1" applyBorder="1" applyAlignment="1">
      <alignment horizontal="center" vertical="center" wrapText="1"/>
    </xf>
    <xf numFmtId="14" fontId="1" fillId="6" borderId="10" xfId="1" applyNumberFormat="1" applyFont="1" applyFill="1" applyBorder="1" applyAlignment="1">
      <alignment horizontal="center" vertical="center" wrapText="1"/>
    </xf>
    <xf numFmtId="0" fontId="1" fillId="6" borderId="11" xfId="1" applyFont="1" applyFill="1" applyBorder="1" applyAlignment="1">
      <alignment horizontal="center" vertical="center" wrapText="1"/>
    </xf>
    <xf numFmtId="14" fontId="1" fillId="6" borderId="12" xfId="1" applyNumberFormat="1" applyFont="1" applyFill="1" applyBorder="1" applyAlignment="1">
      <alignment horizontal="center" vertical="center" wrapText="1"/>
    </xf>
    <xf numFmtId="0" fontId="1" fillId="6" borderId="13" xfId="1" applyFont="1" applyFill="1" applyBorder="1" applyAlignment="1">
      <alignment horizontal="center" wrapText="1"/>
    </xf>
    <xf numFmtId="0" fontId="1" fillId="6" borderId="13" xfId="1" applyFont="1" applyFill="1" applyBorder="1" applyAlignment="1">
      <alignment horizontal="center" vertical="center" wrapText="1"/>
    </xf>
    <xf numFmtId="3" fontId="1" fillId="6" borderId="13" xfId="1" applyNumberFormat="1" applyFill="1" applyBorder="1" applyAlignment="1">
      <alignment horizontal="center" wrapText="1"/>
    </xf>
    <xf numFmtId="0" fontId="1" fillId="6" borderId="13" xfId="1" applyFill="1" applyBorder="1" applyAlignment="1">
      <alignment horizontal="center" vertical="center" wrapText="1"/>
    </xf>
    <xf numFmtId="0" fontId="1" fillId="6" borderId="8" xfId="1" applyFont="1" applyFill="1" applyBorder="1" applyAlignment="1">
      <alignment horizontal="center" vertical="center" wrapText="1"/>
    </xf>
    <xf numFmtId="14" fontId="1" fillId="6" borderId="14" xfId="1" applyNumberFormat="1" applyFont="1" applyFill="1" applyBorder="1" applyAlignment="1">
      <alignment horizontal="center" vertical="center" wrapText="1"/>
    </xf>
    <xf numFmtId="0" fontId="1" fillId="6" borderId="15" xfId="1" applyFont="1" applyFill="1" applyBorder="1" applyAlignment="1">
      <alignment horizontal="center" vertical="center" wrapText="1"/>
    </xf>
    <xf numFmtId="0" fontId="1" fillId="6" borderId="15" xfId="1" applyFill="1" applyBorder="1" applyAlignment="1">
      <alignment horizontal="center" vertical="center" wrapText="1"/>
    </xf>
    <xf numFmtId="0" fontId="1" fillId="6" borderId="8" xfId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center"/>
    </xf>
    <xf numFmtId="166" fontId="0" fillId="6" borderId="3" xfId="0" applyNumberFormat="1" applyFill="1" applyBorder="1" applyAlignment="1">
      <alignment horizontal="center" wrapText="1"/>
    </xf>
    <xf numFmtId="14" fontId="1" fillId="6" borderId="7" xfId="1" applyNumberFormat="1" applyFont="1" applyFill="1" applyBorder="1" applyAlignment="1">
      <alignment horizontal="center" vertical="center" wrapText="1"/>
    </xf>
    <xf numFmtId="14" fontId="1" fillId="12" borderId="7" xfId="3" applyNumberFormat="1" applyFont="1" applyFill="1" applyBorder="1" applyAlignment="1">
      <alignment horizontal="center" vertical="center" wrapText="1"/>
    </xf>
    <xf numFmtId="14" fontId="13" fillId="6" borderId="7" xfId="1" applyNumberFormat="1" applyFont="1" applyFill="1" applyBorder="1" applyAlignment="1">
      <alignment horizontal="center" vertical="center" wrapText="1"/>
    </xf>
    <xf numFmtId="14" fontId="0" fillId="6" borderId="3" xfId="0" applyNumberFormat="1" applyFont="1" applyFill="1" applyBorder="1" applyAlignment="1">
      <alignment horizontal="center" vertical="center"/>
    </xf>
    <xf numFmtId="0" fontId="0" fillId="6" borderId="3" xfId="0" applyFont="1" applyFill="1" applyBorder="1" applyAlignment="1">
      <alignment horizontal="center" vertical="center"/>
    </xf>
    <xf numFmtId="0" fontId="1" fillId="6" borderId="4" xfId="1" applyFont="1" applyFill="1" applyBorder="1" applyAlignment="1">
      <alignment horizontal="center" vertical="center" wrapText="1"/>
    </xf>
    <xf numFmtId="0" fontId="19" fillId="6" borderId="3" xfId="0" applyNumberFormat="1" applyFont="1" applyFill="1" applyBorder="1" applyAlignment="1">
      <alignment horizontal="center" vertical="center"/>
    </xf>
    <xf numFmtId="0" fontId="0" fillId="6" borderId="3" xfId="0" applyNumberFormat="1" applyFont="1" applyFill="1" applyBorder="1" applyAlignment="1">
      <alignment horizontal="center" vertical="center"/>
    </xf>
    <xf numFmtId="14" fontId="19" fillId="6" borderId="3" xfId="0" applyNumberFormat="1" applyFont="1" applyFill="1" applyBorder="1" applyAlignment="1">
      <alignment horizontal="center" vertical="center"/>
    </xf>
    <xf numFmtId="0" fontId="9" fillId="9" borderId="3" xfId="4" applyFont="1" applyFill="1" applyBorder="1" applyAlignment="1">
      <alignment horizontal="center" wrapText="1"/>
    </xf>
    <xf numFmtId="0" fontId="1" fillId="6" borderId="3" xfId="1" applyFont="1" applyFill="1" applyBorder="1" applyAlignment="1">
      <alignment horizontal="right" vertical="center" wrapText="1"/>
    </xf>
    <xf numFmtId="14" fontId="0" fillId="6" borderId="3" xfId="0" applyNumberFormat="1" applyFont="1" applyFill="1" applyBorder="1" applyAlignment="1">
      <alignment horizontal="center" vertical="center" wrapText="1"/>
    </xf>
    <xf numFmtId="3" fontId="0" fillId="6" borderId="3" xfId="0" applyNumberFormat="1" applyFont="1" applyFill="1" applyBorder="1" applyAlignment="1">
      <alignment horizontal="center" vertical="center" wrapText="1"/>
    </xf>
    <xf numFmtId="0" fontId="0" fillId="6" borderId="3" xfId="0" applyFont="1" applyFill="1" applyBorder="1" applyAlignment="1">
      <alignment horizontal="center" vertical="center" wrapText="1"/>
    </xf>
    <xf numFmtId="0" fontId="1" fillId="11" borderId="4" xfId="4" applyFont="1" applyFill="1" applyBorder="1" applyAlignment="1">
      <alignment horizontal="center" vertical="center" wrapText="1"/>
    </xf>
    <xf numFmtId="14" fontId="1" fillId="12" borderId="3" xfId="5" applyNumberFormat="1" applyFont="1" applyFill="1" applyBorder="1" applyAlignment="1">
      <alignment horizontal="center" vertical="center" wrapText="1"/>
    </xf>
    <xf numFmtId="0" fontId="1" fillId="12" borderId="3" xfId="5" applyFont="1" applyFill="1" applyBorder="1" applyAlignment="1">
      <alignment horizontal="center" vertical="center" wrapText="1"/>
    </xf>
    <xf numFmtId="3" fontId="0" fillId="0" borderId="0" xfId="0" applyNumberFormat="1"/>
    <xf numFmtId="3" fontId="1" fillId="6" borderId="4" xfId="1" applyNumberFormat="1" applyFont="1" applyFill="1" applyBorder="1" applyAlignment="1">
      <alignment horizontal="center" vertical="center" wrapText="1"/>
    </xf>
    <xf numFmtId="0" fontId="9" fillId="9" borderId="4" xfId="4" applyFont="1" applyFill="1" applyBorder="1" applyAlignment="1">
      <alignment horizontal="center" vertical="center" wrapText="1"/>
    </xf>
    <xf numFmtId="0" fontId="0" fillId="6" borderId="4" xfId="0" applyFont="1" applyFill="1" applyBorder="1" applyAlignment="1">
      <alignment horizontal="center" vertical="center"/>
    </xf>
    <xf numFmtId="3" fontId="1" fillId="6" borderId="9" xfId="1" applyNumberFormat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left" wrapText="1"/>
    </xf>
    <xf numFmtId="3" fontId="3" fillId="2" borderId="3" xfId="1" applyNumberFormat="1" applyFont="1" applyFill="1" applyBorder="1" applyAlignment="1">
      <alignment horizontal="center" wrapText="1"/>
    </xf>
    <xf numFmtId="0" fontId="0" fillId="6" borderId="3" xfId="0" applyFill="1" applyBorder="1" applyAlignment="1">
      <alignment horizontal="left" wrapText="1"/>
    </xf>
    <xf numFmtId="0" fontId="1" fillId="6" borderId="3" xfId="1" applyFill="1" applyBorder="1" applyAlignment="1">
      <alignment horizontal="left" wrapText="1"/>
    </xf>
    <xf numFmtId="0" fontId="0" fillId="6" borderId="3" xfId="0" applyFill="1" applyBorder="1" applyAlignment="1">
      <alignment horizontal="left"/>
    </xf>
    <xf numFmtId="0" fontId="1" fillId="6" borderId="3" xfId="1" applyFont="1" applyFill="1" applyBorder="1" applyAlignment="1">
      <alignment horizontal="left" wrapText="1"/>
    </xf>
    <xf numFmtId="3" fontId="0" fillId="6" borderId="3" xfId="0" applyNumberFormat="1" applyFill="1" applyBorder="1" applyAlignment="1">
      <alignment horizontal="center" wrapText="1"/>
    </xf>
    <xf numFmtId="0" fontId="0" fillId="0" borderId="0" xfId="0" applyAlignment="1"/>
    <xf numFmtId="3" fontId="14" fillId="12" borderId="3" xfId="3" applyNumberFormat="1" applyFont="1" applyFill="1" applyBorder="1" applyAlignment="1">
      <alignment horizontal="center" vertical="center" wrapText="1"/>
    </xf>
    <xf numFmtId="14" fontId="1" fillId="6" borderId="3" xfId="1" applyNumberFormat="1" applyFill="1" applyBorder="1" applyAlignment="1">
      <alignment horizontal="left" wrapText="1"/>
    </xf>
    <xf numFmtId="3" fontId="0" fillId="10" borderId="3" xfId="0" applyNumberFormat="1" applyFill="1" applyBorder="1" applyAlignment="1">
      <alignment horizontal="center"/>
    </xf>
    <xf numFmtId="3" fontId="0" fillId="11" borderId="3" xfId="1" applyNumberFormat="1" applyFont="1" applyFill="1" applyBorder="1" applyAlignment="1">
      <alignment horizontal="center" vertical="center" wrapText="1"/>
    </xf>
    <xf numFmtId="3" fontId="1" fillId="13" borderId="3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" fontId="3" fillId="2" borderId="3" xfId="1" applyNumberFormat="1" applyFont="1" applyFill="1" applyBorder="1" applyAlignment="1">
      <alignment horizontal="center" vertical="center" wrapText="1"/>
    </xf>
    <xf numFmtId="1" fontId="0" fillId="0" borderId="0" xfId="0" applyNumberFormat="1" applyAlignment="1">
      <alignment vertical="center"/>
    </xf>
    <xf numFmtId="0" fontId="6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17" fillId="2" borderId="4" xfId="2" applyFont="1" applyFill="1" applyBorder="1" applyAlignment="1">
      <alignment horizontal="center" vertical="center" wrapText="1"/>
    </xf>
    <xf numFmtId="0" fontId="17" fillId="2" borderId="6" xfId="2" applyFont="1" applyFill="1" applyBorder="1" applyAlignment="1">
      <alignment horizontal="center" vertical="center" wrapText="1"/>
    </xf>
    <xf numFmtId="0" fontId="17" fillId="2" borderId="7" xfId="2" applyFont="1" applyFill="1" applyBorder="1" applyAlignment="1">
      <alignment horizontal="center" vertical="center" wrapText="1"/>
    </xf>
  </cellXfs>
  <cellStyles count="6">
    <cellStyle name="Excel Built-in Explanatory Text" xfId="4"/>
    <cellStyle name="Explanatory Text" xfId="3" builtinId="53"/>
    <cellStyle name="Normal" xfId="0" builtinId="0"/>
    <cellStyle name="Normal 2" xfId="2"/>
    <cellStyle name="Normal 3" xfId="1"/>
    <cellStyle name="Επεξηγηματικό κείμενο 2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800" b="1" i="0" baseline="0"/>
              <a:t>Ωφελούμενοι / Δήμο</a:t>
            </a:r>
            <a:endParaRPr lang="el-GR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Sheet1!$A$2:$A$47</c:f>
              <c:strCache>
                <c:ptCount val="46"/>
                <c:pt idx="0">
                  <c:v> Αιγάλεω</c:v>
                </c:pt>
                <c:pt idx="1">
                  <c:v>Αγ. Βαρβάρας </c:v>
                </c:pt>
                <c:pt idx="2">
                  <c:v>Περιστερί </c:v>
                </c:pt>
                <c:pt idx="3">
                  <c:v>Ηγουμενίτσα</c:v>
                </c:pt>
                <c:pt idx="4">
                  <c:v>Ιλιον</c:v>
                </c:pt>
                <c:pt idx="5">
                  <c:v>Φαρσάλων </c:v>
                </c:pt>
                <c:pt idx="6">
                  <c:v>Μεταμόρφωση</c:v>
                </c:pt>
                <c:pt idx="7">
                  <c:v>Βέροιας</c:v>
                </c:pt>
                <c:pt idx="8">
                  <c:v>Άλιμος </c:v>
                </c:pt>
                <c:pt idx="9">
                  <c:v>Αριστοτέλη </c:v>
                </c:pt>
                <c:pt idx="10">
                  <c:v>Ηρακλείο Αττικής </c:v>
                </c:pt>
                <c:pt idx="11">
                  <c:v>Αγ. Ανάργυροι - Καματερό </c:v>
                </c:pt>
                <c:pt idx="12">
                  <c:v>Λοκρών </c:v>
                </c:pt>
                <c:pt idx="13">
                  <c:v>Βόλος</c:v>
                </c:pt>
                <c:pt idx="14">
                  <c:v>Πυλαία - Χορτίατη </c:v>
                </c:pt>
                <c:pt idx="15">
                  <c:v>Θάσσου</c:v>
                </c:pt>
                <c:pt idx="16">
                  <c:v>Ωροπου</c:v>
                </c:pt>
                <c:pt idx="17">
                  <c:v>Νεα Σμύρνη </c:v>
                </c:pt>
                <c:pt idx="18">
                  <c:v>Ασπρόπυργος</c:v>
                </c:pt>
                <c:pt idx="19">
                  <c:v>Π. Φάληρο</c:v>
                </c:pt>
                <c:pt idx="20">
                  <c:v>Μεγαρέων</c:v>
                </c:pt>
                <c:pt idx="21">
                  <c:v>Θερμαϊκός </c:v>
                </c:pt>
                <c:pt idx="22">
                  <c:v>Τεμποί </c:v>
                </c:pt>
                <c:pt idx="23">
                  <c:v>Μονεμβασία </c:v>
                </c:pt>
                <c:pt idx="24">
                  <c:v>Καλαμαρία </c:v>
                </c:pt>
                <c:pt idx="25">
                  <c:v>Ιωαννιτών</c:v>
                </c:pt>
                <c:pt idx="26">
                  <c:v>Παυλου - Μελά </c:v>
                </c:pt>
                <c:pt idx="27">
                  <c:v>Νεα Προποντίδα </c:v>
                </c:pt>
                <c:pt idx="28">
                  <c:v>Διδυμότειχο</c:v>
                </c:pt>
                <c:pt idx="29">
                  <c:v>Καλλιθέα</c:v>
                </c:pt>
                <c:pt idx="30">
                  <c:v>Πυδνας - Κολινδρού</c:v>
                </c:pt>
                <c:pt idx="31">
                  <c:v>Μαραθώνα</c:v>
                </c:pt>
                <c:pt idx="32">
                  <c:v>Ελληνικό Αργυρούπολης</c:v>
                </c:pt>
                <c:pt idx="33">
                  <c:v>Δαφνη - Υμηττός</c:v>
                </c:pt>
                <c:pt idx="34">
                  <c:v>Γλυφάδα </c:v>
                </c:pt>
                <c:pt idx="35">
                  <c:v>Λαυρεωτικής </c:v>
                </c:pt>
                <c:pt idx="36">
                  <c:v>Σύμη</c:v>
                </c:pt>
                <c:pt idx="37">
                  <c:v>Ρήγα Φεραίου </c:v>
                </c:pt>
                <c:pt idx="38">
                  <c:v>Κηφισίας</c:v>
                </c:pt>
                <c:pt idx="39">
                  <c:v>Θήβας </c:v>
                </c:pt>
                <c:pt idx="40">
                  <c:v>Ηλιούπολη </c:v>
                </c:pt>
                <c:pt idx="41">
                  <c:v>Μεσσίνης</c:v>
                </c:pt>
                <c:pt idx="42">
                  <c:v>Αγ Παρασκευή </c:v>
                </c:pt>
                <c:pt idx="43">
                  <c:v>Γαλατσίου</c:v>
                </c:pt>
                <c:pt idx="44">
                  <c:v>Αμαρουσίου</c:v>
                </c:pt>
                <c:pt idx="45">
                  <c:v>Παλλήνης</c:v>
                </c:pt>
              </c:strCache>
            </c:strRef>
          </c:cat>
          <c:val>
            <c:numRef>
              <c:f>Sheet1!$B$2:$B$47</c:f>
              <c:numCache>
                <c:formatCode>#,##0</c:formatCode>
                <c:ptCount val="46"/>
                <c:pt idx="0">
                  <c:v>9932</c:v>
                </c:pt>
                <c:pt idx="1">
                  <c:v>9311</c:v>
                </c:pt>
                <c:pt idx="2">
                  <c:v>7296</c:v>
                </c:pt>
                <c:pt idx="3">
                  <c:v>6477</c:v>
                </c:pt>
                <c:pt idx="4">
                  <c:v>3516</c:v>
                </c:pt>
                <c:pt idx="5">
                  <c:v>3229</c:v>
                </c:pt>
                <c:pt idx="6">
                  <c:v>2450</c:v>
                </c:pt>
                <c:pt idx="7">
                  <c:v>2374</c:v>
                </c:pt>
                <c:pt idx="8">
                  <c:v>2219</c:v>
                </c:pt>
                <c:pt idx="9">
                  <c:v>1750</c:v>
                </c:pt>
                <c:pt idx="10">
                  <c:v>1704</c:v>
                </c:pt>
                <c:pt idx="11">
                  <c:v>1613</c:v>
                </c:pt>
                <c:pt idx="12">
                  <c:v>1601</c:v>
                </c:pt>
                <c:pt idx="13">
                  <c:v>1525</c:v>
                </c:pt>
                <c:pt idx="14">
                  <c:v>1335</c:v>
                </c:pt>
                <c:pt idx="15">
                  <c:v>1245</c:v>
                </c:pt>
                <c:pt idx="16">
                  <c:v>1180</c:v>
                </c:pt>
                <c:pt idx="17">
                  <c:v>1130</c:v>
                </c:pt>
                <c:pt idx="18">
                  <c:v>915</c:v>
                </c:pt>
                <c:pt idx="19">
                  <c:v>825</c:v>
                </c:pt>
                <c:pt idx="20">
                  <c:v>802</c:v>
                </c:pt>
                <c:pt idx="21">
                  <c:v>800</c:v>
                </c:pt>
                <c:pt idx="22">
                  <c:v>658</c:v>
                </c:pt>
                <c:pt idx="23">
                  <c:v>650</c:v>
                </c:pt>
                <c:pt idx="24">
                  <c:v>590</c:v>
                </c:pt>
                <c:pt idx="25">
                  <c:v>545</c:v>
                </c:pt>
                <c:pt idx="26">
                  <c:v>421</c:v>
                </c:pt>
                <c:pt idx="27">
                  <c:v>420</c:v>
                </c:pt>
                <c:pt idx="28">
                  <c:v>395</c:v>
                </c:pt>
                <c:pt idx="29">
                  <c:v>313</c:v>
                </c:pt>
                <c:pt idx="30">
                  <c:v>258</c:v>
                </c:pt>
                <c:pt idx="31">
                  <c:v>250</c:v>
                </c:pt>
                <c:pt idx="32">
                  <c:v>220</c:v>
                </c:pt>
                <c:pt idx="33">
                  <c:v>201</c:v>
                </c:pt>
                <c:pt idx="34">
                  <c:v>200</c:v>
                </c:pt>
                <c:pt idx="35">
                  <c:v>160</c:v>
                </c:pt>
                <c:pt idx="36">
                  <c:v>149</c:v>
                </c:pt>
                <c:pt idx="37">
                  <c:v>140</c:v>
                </c:pt>
                <c:pt idx="38">
                  <c:v>100</c:v>
                </c:pt>
                <c:pt idx="39">
                  <c:v>73</c:v>
                </c:pt>
                <c:pt idx="40">
                  <c:v>71</c:v>
                </c:pt>
                <c:pt idx="41">
                  <c:v>40</c:v>
                </c:pt>
                <c:pt idx="42">
                  <c:v>36</c:v>
                </c:pt>
                <c:pt idx="43">
                  <c:v>24</c:v>
                </c:pt>
                <c:pt idx="44">
                  <c:v>18</c:v>
                </c:pt>
                <c:pt idx="45">
                  <c:v>14</c:v>
                </c:pt>
              </c:numCache>
            </c:numRef>
          </c:val>
        </c:ser>
        <c:axId val="82539264"/>
        <c:axId val="82541568"/>
      </c:barChart>
      <c:catAx>
        <c:axId val="8253926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Δήμος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8883667963778354"/>
              <c:y val="0.81547733560331981"/>
            </c:manualLayout>
          </c:layout>
        </c:title>
        <c:majorTickMark val="none"/>
        <c:tickLblPos val="nextTo"/>
        <c:crossAx val="82541568"/>
        <c:crosses val="autoZero"/>
        <c:auto val="1"/>
        <c:lblAlgn val="ctr"/>
        <c:lblOffset val="100"/>
      </c:catAx>
      <c:valAx>
        <c:axId val="82541568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Ωφελούμενοι </a:t>
                </a:r>
                <a:endParaRPr lang="en-US"/>
              </a:p>
            </c:rich>
          </c:tx>
        </c:title>
        <c:numFmt formatCode="#,##0" sourceLinked="1"/>
        <c:tickLblPos val="nextTo"/>
        <c:crossAx val="82539264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l-GR" sz="1800" b="1" i="0" u="none" strike="noStrike" baseline="0"/>
              <a:t>Αρ. Δράσεων / Δήμο</a:t>
            </a:r>
            <a:endParaRPr lang="en-US"/>
          </a:p>
        </c:rich>
      </c:tx>
    </c:title>
    <c:plotArea>
      <c:layout/>
      <c:barChart>
        <c:barDir val="col"/>
        <c:grouping val="clustered"/>
        <c:ser>
          <c:idx val="0"/>
          <c:order val="0"/>
          <c:cat>
            <c:strRef>
              <c:f>Sheet2!$B$2:$B$45</c:f>
              <c:strCache>
                <c:ptCount val="44"/>
                <c:pt idx="0">
                  <c:v>Αγ. Βαρβάρας </c:v>
                </c:pt>
                <c:pt idx="1">
                  <c:v>Ηγουμενίτσα</c:v>
                </c:pt>
                <c:pt idx="2">
                  <c:v>Αιγάλεω </c:v>
                </c:pt>
                <c:pt idx="3">
                  <c:v>Περιστερίου</c:v>
                </c:pt>
                <c:pt idx="4">
                  <c:v>Βέροιας </c:v>
                </c:pt>
                <c:pt idx="5">
                  <c:v>Ίλιον</c:v>
                </c:pt>
                <c:pt idx="6">
                  <c:v>Φαρσάλων </c:v>
                </c:pt>
                <c:pt idx="7">
                  <c:v>Μεγάρων</c:v>
                </c:pt>
                <c:pt idx="8">
                  <c:v>Αγ. Ανάργυροι - Καματερό </c:v>
                </c:pt>
                <c:pt idx="9">
                  <c:v>Καλλιθέα</c:v>
                </c:pt>
                <c:pt idx="10">
                  <c:v>Μεταμόρφωση</c:v>
                </c:pt>
                <c:pt idx="11">
                  <c:v>Ωρωπος </c:v>
                </c:pt>
                <c:pt idx="12">
                  <c:v>Ηρακλείου Αττικής</c:v>
                </c:pt>
                <c:pt idx="13">
                  <c:v>Π. Φάληρο</c:v>
                </c:pt>
                <c:pt idx="14">
                  <c:v>Πυλαίας Χορτίατη</c:v>
                </c:pt>
                <c:pt idx="15">
                  <c:v>Θάσσου</c:v>
                </c:pt>
                <c:pt idx="16">
                  <c:v>Λοκρών </c:v>
                </c:pt>
                <c:pt idx="17">
                  <c:v>Αριστοτέλη </c:v>
                </c:pt>
                <c:pt idx="18">
                  <c:v>Βόλος</c:v>
                </c:pt>
                <c:pt idx="19">
                  <c:v>Παυλου - Μελά </c:v>
                </c:pt>
                <c:pt idx="20">
                  <c:v>Αλίμου</c:v>
                </c:pt>
                <c:pt idx="21">
                  <c:v>Ηλιούπολης </c:v>
                </c:pt>
                <c:pt idx="22">
                  <c:v>Θερμαϊκός </c:v>
                </c:pt>
                <c:pt idx="23">
                  <c:v>Νεα Σμύρνη </c:v>
                </c:pt>
                <c:pt idx="24">
                  <c:v>Αγ Παρασκευή </c:v>
                </c:pt>
                <c:pt idx="25">
                  <c:v>Δαφνη - Υμηττός</c:v>
                </c:pt>
                <c:pt idx="26">
                  <c:v>Μεσσίνης</c:v>
                </c:pt>
                <c:pt idx="27">
                  <c:v>Ασπρόπυργος</c:v>
                </c:pt>
                <c:pt idx="28">
                  <c:v>Θήβας </c:v>
                </c:pt>
                <c:pt idx="29">
                  <c:v>Ιωαννιτών</c:v>
                </c:pt>
                <c:pt idx="30">
                  <c:v>Καλαμαρία </c:v>
                </c:pt>
                <c:pt idx="31">
                  <c:v>Νεα Προποντίδα </c:v>
                </c:pt>
                <c:pt idx="32">
                  <c:v>Βριλήσσια</c:v>
                </c:pt>
                <c:pt idx="33">
                  <c:v>Διδυμότειχο</c:v>
                </c:pt>
                <c:pt idx="34">
                  <c:v>Μονεμβασίας</c:v>
                </c:pt>
                <c:pt idx="35">
                  <c:v>Παλλήνης</c:v>
                </c:pt>
                <c:pt idx="36">
                  <c:v>Ρήγα Φεραίου </c:v>
                </c:pt>
                <c:pt idx="37">
                  <c:v>Αμαρουσίου </c:v>
                </c:pt>
                <c:pt idx="38">
                  <c:v>Γαλατσίου </c:v>
                </c:pt>
                <c:pt idx="39">
                  <c:v>Πύδνας - Κολινδρού  </c:v>
                </c:pt>
                <c:pt idx="40">
                  <c:v>Σύμη</c:v>
                </c:pt>
                <c:pt idx="41">
                  <c:v>Γλυφάδα </c:v>
                </c:pt>
                <c:pt idx="42">
                  <c:v>Ελληνικό Αργυρούπολης</c:v>
                </c:pt>
                <c:pt idx="43">
                  <c:v>Μαραθώνα</c:v>
                </c:pt>
              </c:strCache>
            </c:strRef>
          </c:cat>
          <c:val>
            <c:numRef>
              <c:f>Sheet2!$C$2:$C$45</c:f>
              <c:numCache>
                <c:formatCode>0</c:formatCode>
                <c:ptCount val="44"/>
                <c:pt idx="0">
                  <c:v>60</c:v>
                </c:pt>
                <c:pt idx="1">
                  <c:v>34</c:v>
                </c:pt>
                <c:pt idx="2">
                  <c:v>32</c:v>
                </c:pt>
                <c:pt idx="3">
                  <c:v>27</c:v>
                </c:pt>
                <c:pt idx="4">
                  <c:v>24</c:v>
                </c:pt>
                <c:pt idx="5">
                  <c:v>24</c:v>
                </c:pt>
                <c:pt idx="6">
                  <c:v>22</c:v>
                </c:pt>
                <c:pt idx="7">
                  <c:v>21</c:v>
                </c:pt>
                <c:pt idx="8">
                  <c:v>17</c:v>
                </c:pt>
                <c:pt idx="9">
                  <c:v>17</c:v>
                </c:pt>
                <c:pt idx="10">
                  <c:v>14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11</c:v>
                </c:pt>
                <c:pt idx="15">
                  <c:v>10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8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4</c:v>
                </c:pt>
                <c:pt idx="32">
                  <c:v>3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2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</c:numCache>
            </c:numRef>
          </c:val>
        </c:ser>
        <c:axId val="82627968"/>
        <c:axId val="84739584"/>
      </c:barChart>
      <c:catAx>
        <c:axId val="826279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Δήμος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9829665284772262"/>
              <c:y val="0.84232474404902624"/>
            </c:manualLayout>
          </c:layout>
        </c:title>
        <c:majorTickMark val="none"/>
        <c:tickLblPos val="nextTo"/>
        <c:crossAx val="84739584"/>
        <c:crosses val="autoZero"/>
        <c:auto val="1"/>
        <c:lblAlgn val="ctr"/>
        <c:lblOffset val="100"/>
      </c:catAx>
      <c:valAx>
        <c:axId val="84739584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/>
                  <a:t>Αρ. Δράσεων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7.852375343541421E-3"/>
              <c:y val="0.27199984710649033"/>
            </c:manualLayout>
          </c:layout>
        </c:title>
        <c:numFmt formatCode="0" sourceLinked="1"/>
        <c:tickLblPos val="nextTo"/>
        <c:crossAx val="82627968"/>
        <c:crosses val="autoZero"/>
        <c:crossBetween val="between"/>
      </c:valAx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>
      <c:tx>
        <c:rich>
          <a:bodyPr/>
          <a:lstStyle/>
          <a:p>
            <a:pPr>
              <a:defRPr/>
            </a:pPr>
            <a:r>
              <a:rPr lang="en-US"/>
              <a:t>6,159 </a:t>
            </a:r>
            <a:r>
              <a:rPr lang="el-GR"/>
              <a:t>Εγγεγραμμένοι Δημότες</a:t>
            </a:r>
            <a:endParaRPr lang="en-US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LeaderLines val="1"/>
          </c:dLbls>
          <c:cat>
            <c:numRef>
              <c:f>Logismiko!$C$4:$E$4</c:f>
              <c:numCache>
                <c:formatCode>General</c:formatCode>
                <c:ptCount val="3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</c:numCache>
            </c:numRef>
          </c:cat>
          <c:val>
            <c:numRef>
              <c:f>Logismiko!$C$14:$E$14</c:f>
              <c:numCache>
                <c:formatCode>#,##0</c:formatCode>
                <c:ptCount val="3"/>
                <c:pt idx="0">
                  <c:v>421</c:v>
                </c:pt>
                <c:pt idx="1">
                  <c:v>2792</c:v>
                </c:pt>
                <c:pt idx="2">
                  <c:v>2946</c:v>
                </c:pt>
              </c:numCache>
            </c:numRef>
          </c:val>
        </c:ser>
        <c:dLbls>
          <c:showCatName val="1"/>
        </c:dLbls>
        <c:firstSliceAng val="0"/>
      </c:pieChart>
    </c:plotArea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Logismiko!$C$4</c:f>
              <c:strCache>
                <c:ptCount val="1"/>
                <c:pt idx="0">
                  <c:v>2016</c:v>
                </c:pt>
              </c:strCache>
            </c:strRef>
          </c:tx>
          <c:cat>
            <c:strRef>
              <c:f>Logismiko!$B$5:$B$12</c:f>
              <c:strCache>
                <c:ptCount val="8"/>
                <c:pt idx="0">
                  <c:v>Ανεύρυσμα Κοιλιακής Αορτής </c:v>
                </c:pt>
                <c:pt idx="1">
                  <c:v>Καρδιαγγειακά Νοσήματα</c:v>
                </c:pt>
                <c:pt idx="2">
                  <c:v>Καρκίνος Μαστού </c:v>
                </c:pt>
                <c:pt idx="3">
                  <c:v>Καρκίνος Παχέος Εντέρου </c:v>
                </c:pt>
                <c:pt idx="4">
                  <c:v>Καρκίνος του Προστάτη </c:v>
                </c:pt>
                <c:pt idx="5">
                  <c:v>Καρκίνος Τραχήλου της Μήτρας </c:v>
                </c:pt>
                <c:pt idx="6">
                  <c:v>Μελάνωμα</c:v>
                </c:pt>
                <c:pt idx="7">
                  <c:v>Κατάθλιψη </c:v>
                </c:pt>
              </c:strCache>
            </c:strRef>
          </c:cat>
          <c:val>
            <c:numRef>
              <c:f>Logismiko!$C$5:$C$12</c:f>
              <c:numCache>
                <c:formatCode>#,##0</c:formatCode>
                <c:ptCount val="8"/>
                <c:pt idx="0">
                  <c:v>0</c:v>
                </c:pt>
                <c:pt idx="1">
                  <c:v>12</c:v>
                </c:pt>
                <c:pt idx="2">
                  <c:v>7</c:v>
                </c:pt>
                <c:pt idx="3">
                  <c:v>2</c:v>
                </c:pt>
                <c:pt idx="4">
                  <c:v>4</c:v>
                </c:pt>
                <c:pt idx="5">
                  <c:v>39</c:v>
                </c:pt>
                <c:pt idx="6">
                  <c:v>8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Logismiko!$D$4</c:f>
              <c:strCache>
                <c:ptCount val="1"/>
                <c:pt idx="0">
                  <c:v>2017</c:v>
                </c:pt>
              </c:strCache>
            </c:strRef>
          </c:tx>
          <c:cat>
            <c:strRef>
              <c:f>Logismiko!$B$5:$B$12</c:f>
              <c:strCache>
                <c:ptCount val="8"/>
                <c:pt idx="0">
                  <c:v>Ανεύρυσμα Κοιλιακής Αορτής </c:v>
                </c:pt>
                <c:pt idx="1">
                  <c:v>Καρδιαγγειακά Νοσήματα</c:v>
                </c:pt>
                <c:pt idx="2">
                  <c:v>Καρκίνος Μαστού </c:v>
                </c:pt>
                <c:pt idx="3">
                  <c:v>Καρκίνος Παχέος Εντέρου </c:v>
                </c:pt>
                <c:pt idx="4">
                  <c:v>Καρκίνος του Προστάτη </c:v>
                </c:pt>
                <c:pt idx="5">
                  <c:v>Καρκίνος Τραχήλου της Μήτρας </c:v>
                </c:pt>
                <c:pt idx="6">
                  <c:v>Μελάνωμα</c:v>
                </c:pt>
                <c:pt idx="7">
                  <c:v>Κατάθλιψη </c:v>
                </c:pt>
              </c:strCache>
            </c:strRef>
          </c:cat>
          <c:val>
            <c:numRef>
              <c:f>Logismiko!$D$5:$D$12</c:f>
              <c:numCache>
                <c:formatCode>#,##0</c:formatCode>
                <c:ptCount val="8"/>
                <c:pt idx="0">
                  <c:v>61</c:v>
                </c:pt>
                <c:pt idx="1">
                  <c:v>148</c:v>
                </c:pt>
                <c:pt idx="2">
                  <c:v>607</c:v>
                </c:pt>
                <c:pt idx="3">
                  <c:v>150</c:v>
                </c:pt>
                <c:pt idx="4">
                  <c:v>48</c:v>
                </c:pt>
                <c:pt idx="5">
                  <c:v>80</c:v>
                </c:pt>
                <c:pt idx="6">
                  <c:v>81</c:v>
                </c:pt>
                <c:pt idx="7">
                  <c:v>472</c:v>
                </c:pt>
              </c:numCache>
            </c:numRef>
          </c:val>
        </c:ser>
        <c:ser>
          <c:idx val="2"/>
          <c:order val="2"/>
          <c:tx>
            <c:strRef>
              <c:f>Logismiko!$E$4</c:f>
              <c:strCache>
                <c:ptCount val="1"/>
                <c:pt idx="0">
                  <c:v>2018</c:v>
                </c:pt>
              </c:strCache>
            </c:strRef>
          </c:tx>
          <c:cat>
            <c:strRef>
              <c:f>Logismiko!$B$5:$B$12</c:f>
              <c:strCache>
                <c:ptCount val="8"/>
                <c:pt idx="0">
                  <c:v>Ανεύρυσμα Κοιλιακής Αορτής </c:v>
                </c:pt>
                <c:pt idx="1">
                  <c:v>Καρδιαγγειακά Νοσήματα</c:v>
                </c:pt>
                <c:pt idx="2">
                  <c:v>Καρκίνος Μαστού </c:v>
                </c:pt>
                <c:pt idx="3">
                  <c:v>Καρκίνος Παχέος Εντέρου </c:v>
                </c:pt>
                <c:pt idx="4">
                  <c:v>Καρκίνος του Προστάτη </c:v>
                </c:pt>
                <c:pt idx="5">
                  <c:v>Καρκίνος Τραχήλου της Μήτρας </c:v>
                </c:pt>
                <c:pt idx="6">
                  <c:v>Μελάνωμα</c:v>
                </c:pt>
                <c:pt idx="7">
                  <c:v>Κατάθλιψη </c:v>
                </c:pt>
              </c:strCache>
            </c:strRef>
          </c:cat>
          <c:val>
            <c:numRef>
              <c:f>Logismiko!$E$5:$E$12</c:f>
              <c:numCache>
                <c:formatCode>#,##0</c:formatCode>
                <c:ptCount val="8"/>
                <c:pt idx="0">
                  <c:v>10</c:v>
                </c:pt>
                <c:pt idx="1">
                  <c:v>40</c:v>
                </c:pt>
                <c:pt idx="2">
                  <c:v>219</c:v>
                </c:pt>
                <c:pt idx="3">
                  <c:v>198</c:v>
                </c:pt>
                <c:pt idx="4">
                  <c:v>6</c:v>
                </c:pt>
                <c:pt idx="5">
                  <c:v>212</c:v>
                </c:pt>
                <c:pt idx="6">
                  <c:v>72</c:v>
                </c:pt>
                <c:pt idx="7">
                  <c:v>712</c:v>
                </c:pt>
              </c:numCache>
            </c:numRef>
          </c:val>
        </c:ser>
        <c:shape val="cylinder"/>
        <c:axId val="84796928"/>
        <c:axId val="84798464"/>
        <c:axId val="0"/>
      </c:bar3DChart>
      <c:catAx>
        <c:axId val="84796928"/>
        <c:scaling>
          <c:orientation val="minMax"/>
        </c:scaling>
        <c:axPos val="b"/>
        <c:tickLblPos val="nextTo"/>
        <c:crossAx val="84798464"/>
        <c:crosses val="autoZero"/>
        <c:auto val="1"/>
        <c:lblAlgn val="ctr"/>
        <c:lblOffset val="100"/>
      </c:catAx>
      <c:valAx>
        <c:axId val="84798464"/>
        <c:scaling>
          <c:orientation val="minMax"/>
        </c:scaling>
        <c:axPos val="l"/>
        <c:majorGridlines/>
        <c:numFmt formatCode="#,##0" sourceLinked="1"/>
        <c:tickLblPos val="nextTo"/>
        <c:crossAx val="847969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style val="38"/>
  <c:chart>
    <c:autoTitleDeleted val="1"/>
    <c:plotArea>
      <c:layout/>
      <c:barChart>
        <c:barDir val="col"/>
        <c:grouping val="clustered"/>
        <c:ser>
          <c:idx val="0"/>
          <c:order val="0"/>
          <c:tx>
            <c:strRef>
              <c:f>'Ψυχική Υγεία '!$C$88</c:f>
              <c:strCache>
                <c:ptCount val="1"/>
                <c:pt idx="0">
                  <c:v>Ωφελούμενοι Δημότες από το 2017</c:v>
                </c:pt>
              </c:strCache>
            </c:strRef>
          </c:tx>
          <c:cat>
            <c:strRef>
              <c:f>'Ψυχική Υγεία '!$B$89:$B$104</c:f>
              <c:strCache>
                <c:ptCount val="16"/>
                <c:pt idx="0">
                  <c:v>Αγ Αναργυροι - Καματερό </c:v>
                </c:pt>
                <c:pt idx="1">
                  <c:v>Αγ  Βαρβάρας </c:v>
                </c:pt>
                <c:pt idx="2">
                  <c:v>Βέροιας </c:v>
                </c:pt>
                <c:pt idx="3">
                  <c:v>Βόλου </c:v>
                </c:pt>
                <c:pt idx="4">
                  <c:v>Ηλιούπολης </c:v>
                </c:pt>
                <c:pt idx="5">
                  <c:v>Ηρακλείου Αττικής</c:v>
                </c:pt>
                <c:pt idx="6">
                  <c:v>Καλαμαρίας </c:v>
                </c:pt>
                <c:pt idx="7">
                  <c:v>Καλλιθέας </c:v>
                </c:pt>
                <c:pt idx="8">
                  <c:v>Μεταμόρφωσης </c:v>
                </c:pt>
                <c:pt idx="9">
                  <c:v>Μήλου </c:v>
                </c:pt>
                <c:pt idx="10">
                  <c:v>Νέας Σμύρνης </c:v>
                </c:pt>
                <c:pt idx="11">
                  <c:v>Παύλου Μελα </c:v>
                </c:pt>
                <c:pt idx="12">
                  <c:v>Περιστερίου </c:v>
                </c:pt>
                <c:pt idx="13">
                  <c:v>Πυλαίας Χορτίατη </c:v>
                </c:pt>
                <c:pt idx="14">
                  <c:v>Τεμπών </c:v>
                </c:pt>
                <c:pt idx="15">
                  <c:v>Ωρωπού </c:v>
                </c:pt>
              </c:strCache>
            </c:strRef>
          </c:cat>
          <c:val>
            <c:numRef>
              <c:f>'Ψυχική Υγεία '!$C$89:$C$104</c:f>
              <c:numCache>
                <c:formatCode>General</c:formatCode>
                <c:ptCount val="16"/>
                <c:pt idx="0">
                  <c:v>275</c:v>
                </c:pt>
                <c:pt idx="1">
                  <c:v>136</c:v>
                </c:pt>
                <c:pt idx="2">
                  <c:v>45</c:v>
                </c:pt>
                <c:pt idx="3">
                  <c:v>4</c:v>
                </c:pt>
                <c:pt idx="4">
                  <c:v>94</c:v>
                </c:pt>
                <c:pt idx="5">
                  <c:v>17</c:v>
                </c:pt>
                <c:pt idx="6">
                  <c:v>318</c:v>
                </c:pt>
                <c:pt idx="7">
                  <c:v>24</c:v>
                </c:pt>
                <c:pt idx="8">
                  <c:v>181</c:v>
                </c:pt>
                <c:pt idx="9">
                  <c:v>26</c:v>
                </c:pt>
                <c:pt idx="10">
                  <c:v>6</c:v>
                </c:pt>
                <c:pt idx="11">
                  <c:v>8</c:v>
                </c:pt>
                <c:pt idx="12">
                  <c:v>47</c:v>
                </c:pt>
                <c:pt idx="13">
                  <c:v>179</c:v>
                </c:pt>
                <c:pt idx="14">
                  <c:v>5</c:v>
                </c:pt>
                <c:pt idx="15">
                  <c:v>63</c:v>
                </c:pt>
              </c:numCache>
            </c:numRef>
          </c:val>
        </c:ser>
        <c:axId val="85256832"/>
        <c:axId val="85692800"/>
      </c:barChart>
      <c:catAx>
        <c:axId val="85256832"/>
        <c:scaling>
          <c:orientation val="minMax"/>
        </c:scaling>
        <c:axPos val="b"/>
        <c:tickLblPos val="nextTo"/>
        <c:crossAx val="85692800"/>
        <c:crosses val="autoZero"/>
        <c:auto val="1"/>
        <c:lblAlgn val="ctr"/>
        <c:lblOffset val="100"/>
      </c:catAx>
      <c:valAx>
        <c:axId val="85692800"/>
        <c:scaling>
          <c:orientation val="minMax"/>
        </c:scaling>
        <c:axPos val="l"/>
        <c:majorGridlines/>
        <c:numFmt formatCode="General" sourceLinked="1"/>
        <c:tickLblPos val="nextTo"/>
        <c:crossAx val="8525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5914980671919219"/>
          <c:y val="0.34558533603495023"/>
          <c:w val="0.2408501932808087"/>
          <c:h val="7.8535997332581028E-2"/>
        </c:manualLayout>
      </c:layout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10</xdr:row>
      <xdr:rowOff>123825</xdr:rowOff>
    </xdr:from>
    <xdr:to>
      <xdr:col>16</xdr:col>
      <xdr:colOff>180975</xdr:colOff>
      <xdr:row>31</xdr:row>
      <xdr:rowOff>152400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333374</xdr:colOff>
      <xdr:row>4</xdr:row>
      <xdr:rowOff>47626</xdr:rowOff>
    </xdr:from>
    <xdr:to>
      <xdr:col>17</xdr:col>
      <xdr:colOff>495299</xdr:colOff>
      <xdr:row>24</xdr:row>
      <xdr:rowOff>161926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1</xdr:row>
      <xdr:rowOff>38100</xdr:rowOff>
    </xdr:from>
    <xdr:to>
      <xdr:col>13</xdr:col>
      <xdr:colOff>542925</xdr:colOff>
      <xdr:row>15</xdr:row>
      <xdr:rowOff>114300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571498</xdr:colOff>
      <xdr:row>18</xdr:row>
      <xdr:rowOff>133349</xdr:rowOff>
    </xdr:from>
    <xdr:to>
      <xdr:col>14</xdr:col>
      <xdr:colOff>523875</xdr:colOff>
      <xdr:row>42</xdr:row>
      <xdr:rowOff>104774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1266824</xdr:colOff>
      <xdr:row>92</xdr:row>
      <xdr:rowOff>0</xdr:rowOff>
    </xdr:from>
    <xdr:to>
      <xdr:col>7</xdr:col>
      <xdr:colOff>104775</xdr:colOff>
      <xdr:row>107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I10"/>
  <sheetViews>
    <sheetView workbookViewId="0">
      <selection activeCell="B13" sqref="B13"/>
    </sheetView>
  </sheetViews>
  <sheetFormatPr defaultRowHeight="15"/>
  <cols>
    <col min="2" max="2" width="27" style="7" customWidth="1"/>
    <col min="3" max="3" width="14.85546875" customWidth="1"/>
    <col min="4" max="4" width="14" style="31" customWidth="1"/>
    <col min="5" max="5" width="17.28515625" customWidth="1"/>
  </cols>
  <sheetData>
    <row r="4" spans="2:9">
      <c r="B4" s="26" t="s">
        <v>105</v>
      </c>
      <c r="C4" s="27">
        <v>2018</v>
      </c>
      <c r="D4" s="30" t="s">
        <v>106</v>
      </c>
    </row>
    <row r="5" spans="2:9" ht="34.5" customHeight="1">
      <c r="B5" s="26" t="s">
        <v>676</v>
      </c>
      <c r="C5" s="34">
        <f>Logismiko!E14+ΕΓΚΑΙΝΙΑ!F10+Εκπαίδευση!E50+Προβολή!E19+Άνοια!G16+Καρδιαγγειακά!F54+' Οστεοπόρωση'!G18+'Καρκίνος του Μαστού'!G112+'καρκίνος τραχίλου της μήτρας '!G44+'Καρκίνος Παχέος εντέρου'!G26+'Καρκίνος του Προστάτη '!G7+'Ψυχική Υγεία '!G82+' Πρώτες βοήθειες '!G22+'Λοιμώδη Νοσήματα'!G41+Μελάνωμα!G12+Πνευμονοπάθεια!G19+Λοιπά!G83</f>
        <v>71437</v>
      </c>
      <c r="D5" s="32">
        <f>26922+C5+15384</f>
        <v>113743</v>
      </c>
      <c r="E5" s="125"/>
    </row>
    <row r="6" spans="2:9" ht="34.5" customHeight="1">
      <c r="B6" s="26" t="s">
        <v>677</v>
      </c>
      <c r="C6" s="34">
        <f>Άνοια!J3+Καρδιαγγειακά!J3+' Οστεοπόρωση'!J3+'Καρκίνος του Μαστού'!J3+'καρκίνος τραχίλου της μήτρας '!J3+'Καρκίνος Παχέος εντέρου'!J3+'Καρκίνος του Προστάτη '!J3+'Ψυχική Υγεία '!J3+'Λοιμώδη Νοσήματα'!J3+Μελάνωμα!J3+Πνευμονοπάθεια!J3+Λοιπά!J3</f>
        <v>20128</v>
      </c>
      <c r="D6" s="32">
        <f>10283+C6+1669+1000</f>
        <v>33080</v>
      </c>
    </row>
    <row r="7" spans="2:9" ht="34.5" customHeight="1">
      <c r="B7" s="26" t="s">
        <v>97</v>
      </c>
      <c r="C7" s="34">
        <f>ΕΓΚΑΙΝΙΑ!A8+Εκπαίδευση!A47+Προβολή!A17+Άνοια!A14+Καρδιαγγειακά!A46+' Οστεοπόρωση'!A16+'Καρκίνος του Μαστού'!A110+'καρκίνος τραχίλου της μήτρας '!A42+'Καρκίνος Παχέος εντέρου'!A23+'Καρκίνος του Προστάτη '!A5+'Ψυχική Υγεία '!A80+' Πρώτες βοήθειες '!A20+'Λοιμώδη Νοσήματα'!A39+Μελάνωμα!A10+Πνευμονοπάθεια!A17+Λοιπά!A81</f>
        <v>542</v>
      </c>
      <c r="D7" s="32">
        <f>340+C7+200+134</f>
        <v>1216</v>
      </c>
    </row>
    <row r="8" spans="2:9" ht="34.5" customHeight="1">
      <c r="B8" s="26" t="s">
        <v>98</v>
      </c>
      <c r="C8" s="34">
        <f>2765+181</f>
        <v>2946</v>
      </c>
      <c r="D8" s="32">
        <f>6407+C8</f>
        <v>9353</v>
      </c>
    </row>
    <row r="9" spans="2:9" ht="34.5" customHeight="1">
      <c r="B9" s="26" t="s">
        <v>99</v>
      </c>
      <c r="C9" s="34">
        <v>160</v>
      </c>
      <c r="D9" s="32">
        <f>34+C9+70</f>
        <v>264</v>
      </c>
    </row>
    <row r="10" spans="2:9" ht="34.5" customHeight="1">
      <c r="B10" s="26" t="s">
        <v>100</v>
      </c>
      <c r="C10" s="34">
        <v>6</v>
      </c>
      <c r="D10" s="32">
        <f>10+C10+20</f>
        <v>36</v>
      </c>
      <c r="I10" t="s">
        <v>107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1"/>
  <sheetViews>
    <sheetView topLeftCell="A13" workbookViewId="0">
      <selection activeCell="J4" sqref="J4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16.140625" customWidth="1"/>
    <col min="5" max="5" width="23" customWidth="1"/>
    <col min="6" max="6" width="37.5703125" customWidth="1"/>
    <col min="7" max="7" width="18" customWidth="1"/>
  </cols>
  <sheetData>
    <row r="1" spans="1:10" ht="64.5" customHeight="1" thickBot="1">
      <c r="A1" s="146" t="s">
        <v>13</v>
      </c>
      <c r="B1" s="146"/>
      <c r="C1" s="146"/>
      <c r="D1" s="146"/>
      <c r="E1" s="146"/>
      <c r="F1" s="146"/>
      <c r="G1" s="146"/>
    </row>
    <row r="2" spans="1:10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45" customHeight="1">
      <c r="A3" s="3">
        <v>1</v>
      </c>
      <c r="B3" s="35" t="s">
        <v>52</v>
      </c>
      <c r="C3" s="36">
        <v>43431</v>
      </c>
      <c r="D3" s="35">
        <v>222</v>
      </c>
      <c r="E3" s="48" t="s">
        <v>124</v>
      </c>
      <c r="F3" s="35" t="s">
        <v>210</v>
      </c>
      <c r="G3" s="35" t="s">
        <v>207</v>
      </c>
      <c r="I3" s="39" t="s">
        <v>113</v>
      </c>
      <c r="J3" s="125">
        <f>SUM(D8:D16)</f>
        <v>1863</v>
      </c>
    </row>
    <row r="4" spans="1:10" ht="45" customHeight="1">
      <c r="A4" s="3">
        <v>2</v>
      </c>
      <c r="B4" s="35" t="s">
        <v>156</v>
      </c>
      <c r="C4" s="36" t="s">
        <v>158</v>
      </c>
      <c r="D4" s="35">
        <v>100</v>
      </c>
      <c r="E4" s="48" t="s">
        <v>124</v>
      </c>
      <c r="F4" s="35" t="s">
        <v>214</v>
      </c>
      <c r="G4" s="35" t="s">
        <v>207</v>
      </c>
    </row>
    <row r="5" spans="1:10" ht="45" customHeight="1">
      <c r="A5" s="4">
        <v>3</v>
      </c>
      <c r="B5" s="35" t="s">
        <v>58</v>
      </c>
      <c r="C5" s="36">
        <v>43243</v>
      </c>
      <c r="D5" s="35">
        <v>150</v>
      </c>
      <c r="E5" s="48" t="s">
        <v>124</v>
      </c>
      <c r="F5" s="35" t="s">
        <v>222</v>
      </c>
      <c r="G5" s="36" t="s">
        <v>207</v>
      </c>
    </row>
    <row r="6" spans="1:10" ht="45" customHeight="1">
      <c r="A6" s="3">
        <v>4</v>
      </c>
      <c r="B6" s="35" t="s">
        <v>58</v>
      </c>
      <c r="C6" s="36">
        <v>43398</v>
      </c>
      <c r="D6" s="35">
        <v>60</v>
      </c>
      <c r="E6" s="48" t="s">
        <v>124</v>
      </c>
      <c r="F6" s="35" t="s">
        <v>223</v>
      </c>
      <c r="G6" s="36" t="s">
        <v>207</v>
      </c>
    </row>
    <row r="7" spans="1:10" ht="45" customHeight="1">
      <c r="A7" s="3">
        <v>5</v>
      </c>
      <c r="B7" s="35" t="s">
        <v>66</v>
      </c>
      <c r="C7" s="75">
        <v>43215</v>
      </c>
      <c r="D7" s="63">
        <v>80</v>
      </c>
      <c r="E7" s="48" t="s">
        <v>124</v>
      </c>
      <c r="F7" s="63" t="s">
        <v>224</v>
      </c>
      <c r="G7" s="35" t="s">
        <v>207</v>
      </c>
    </row>
    <row r="8" spans="1:10" ht="45" customHeight="1">
      <c r="A8" s="4">
        <v>6</v>
      </c>
      <c r="B8" s="50" t="s">
        <v>48</v>
      </c>
      <c r="C8" s="36">
        <v>43146</v>
      </c>
      <c r="D8" s="76">
        <v>139</v>
      </c>
      <c r="E8" s="39" t="s">
        <v>113</v>
      </c>
      <c r="F8" s="36" t="s">
        <v>206</v>
      </c>
      <c r="G8" s="36" t="s">
        <v>207</v>
      </c>
    </row>
    <row r="9" spans="1:10" ht="45" customHeight="1">
      <c r="A9" s="3">
        <v>7</v>
      </c>
      <c r="B9" s="35" t="s">
        <v>52</v>
      </c>
      <c r="C9" s="36" t="s">
        <v>208</v>
      </c>
      <c r="D9" s="35">
        <v>222</v>
      </c>
      <c r="E9" s="39" t="s">
        <v>113</v>
      </c>
      <c r="F9" s="35" t="s">
        <v>209</v>
      </c>
      <c r="G9" s="35" t="s">
        <v>207</v>
      </c>
    </row>
    <row r="10" spans="1:10" ht="45" customHeight="1">
      <c r="A10" s="3">
        <v>8</v>
      </c>
      <c r="B10" s="35" t="s">
        <v>211</v>
      </c>
      <c r="C10" s="67" t="s">
        <v>212</v>
      </c>
      <c r="D10" s="68">
        <v>119</v>
      </c>
      <c r="E10" s="39" t="s">
        <v>113</v>
      </c>
      <c r="F10" s="68" t="s">
        <v>213</v>
      </c>
      <c r="G10" s="36" t="s">
        <v>207</v>
      </c>
    </row>
    <row r="11" spans="1:10" ht="45" customHeight="1">
      <c r="A11" s="4">
        <v>9</v>
      </c>
      <c r="B11" s="35" t="s">
        <v>56</v>
      </c>
      <c r="C11" s="35" t="s">
        <v>215</v>
      </c>
      <c r="D11" s="35">
        <v>335</v>
      </c>
      <c r="E11" s="39" t="s">
        <v>113</v>
      </c>
      <c r="F11" s="35" t="s">
        <v>216</v>
      </c>
      <c r="G11" s="36" t="s">
        <v>207</v>
      </c>
    </row>
    <row r="12" spans="1:10" ht="45" customHeight="1">
      <c r="A12" s="3">
        <v>10</v>
      </c>
      <c r="B12" s="48" t="s">
        <v>217</v>
      </c>
      <c r="C12" s="50" t="s">
        <v>218</v>
      </c>
      <c r="D12" s="76">
        <v>220</v>
      </c>
      <c r="E12" s="39" t="s">
        <v>113</v>
      </c>
      <c r="F12" s="35" t="s">
        <v>219</v>
      </c>
      <c r="G12" s="36" t="s">
        <v>207</v>
      </c>
    </row>
    <row r="13" spans="1:10" ht="45" customHeight="1">
      <c r="A13" s="3">
        <v>11</v>
      </c>
      <c r="B13" s="35" t="s">
        <v>58</v>
      </c>
      <c r="C13" s="36" t="s">
        <v>220</v>
      </c>
      <c r="D13" s="35">
        <v>299</v>
      </c>
      <c r="E13" s="39" t="s">
        <v>113</v>
      </c>
      <c r="F13" s="35" t="s">
        <v>221</v>
      </c>
      <c r="G13" s="36" t="s">
        <v>207</v>
      </c>
    </row>
    <row r="14" spans="1:10" ht="45" customHeight="1">
      <c r="A14" s="4">
        <v>12</v>
      </c>
      <c r="B14" s="35" t="s">
        <v>225</v>
      </c>
      <c r="C14" s="36" t="s">
        <v>226</v>
      </c>
      <c r="D14" s="35">
        <v>184</v>
      </c>
      <c r="E14" s="39" t="s">
        <v>113</v>
      </c>
      <c r="F14" s="35" t="s">
        <v>227</v>
      </c>
      <c r="G14" s="35" t="s">
        <v>207</v>
      </c>
    </row>
    <row r="15" spans="1:10" ht="38.25">
      <c r="A15" s="3">
        <v>13</v>
      </c>
      <c r="B15" s="63" t="s">
        <v>518</v>
      </c>
      <c r="C15" s="123" t="s">
        <v>662</v>
      </c>
      <c r="D15" s="124">
        <v>200</v>
      </c>
      <c r="E15" s="39" t="s">
        <v>113</v>
      </c>
      <c r="F15" s="124" t="s">
        <v>656</v>
      </c>
      <c r="G15" s="124" t="s">
        <v>207</v>
      </c>
    </row>
    <row r="16" spans="1:10" ht="25.5">
      <c r="A16" s="4">
        <v>14</v>
      </c>
      <c r="B16" s="63" t="s">
        <v>518</v>
      </c>
      <c r="C16" s="123" t="s">
        <v>663</v>
      </c>
      <c r="D16" s="124">
        <v>145</v>
      </c>
      <c r="E16" s="39" t="s">
        <v>113</v>
      </c>
      <c r="F16" s="124" t="s">
        <v>664</v>
      </c>
      <c r="G16" s="124" t="s">
        <v>207</v>
      </c>
    </row>
    <row r="18" spans="6:7">
      <c r="F18" s="10" t="s">
        <v>136</v>
      </c>
      <c r="G18" s="14">
        <f>SUM(D3:D16)</f>
        <v>2475</v>
      </c>
    </row>
    <row r="19" spans="6:7">
      <c r="F19" s="10" t="s">
        <v>44</v>
      </c>
      <c r="G19" s="14">
        <v>3158</v>
      </c>
    </row>
    <row r="20" spans="6:7">
      <c r="F20" s="10" t="s">
        <v>45</v>
      </c>
      <c r="G20" s="15">
        <v>530</v>
      </c>
    </row>
    <row r="21" spans="6:7">
      <c r="F21" s="12" t="s">
        <v>34</v>
      </c>
      <c r="G21" s="16">
        <f>SUM(G18:G20)</f>
        <v>6163</v>
      </c>
    </row>
  </sheetData>
  <sortState ref="A3:G14">
    <sortCondition ref="E3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15"/>
  <sheetViews>
    <sheetView topLeftCell="A99" workbookViewId="0">
      <selection activeCell="A3" sqref="A3:A110"/>
    </sheetView>
  </sheetViews>
  <sheetFormatPr defaultRowHeight="15"/>
  <cols>
    <col min="1" max="1" width="5.28515625" customWidth="1"/>
    <col min="2" max="2" width="18" customWidth="1"/>
    <col min="3" max="3" width="18.7109375" customWidth="1"/>
    <col min="4" max="4" width="22" customWidth="1"/>
    <col min="5" max="5" width="20.140625" customWidth="1"/>
    <col min="6" max="6" width="37" style="7" customWidth="1"/>
    <col min="7" max="7" width="27.140625" customWidth="1"/>
  </cols>
  <sheetData>
    <row r="1" spans="1:10" ht="64.5" customHeight="1" thickBot="1">
      <c r="A1" s="146" t="s">
        <v>14</v>
      </c>
      <c r="B1" s="146"/>
      <c r="C1" s="146"/>
      <c r="D1" s="146"/>
      <c r="E1" s="146"/>
      <c r="F1" s="146"/>
      <c r="G1" s="146"/>
    </row>
    <row r="2" spans="1:10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30" customHeight="1">
      <c r="A3" s="3">
        <v>1</v>
      </c>
      <c r="B3" s="50" t="s">
        <v>48</v>
      </c>
      <c r="C3" s="77">
        <v>43166</v>
      </c>
      <c r="D3" s="69">
        <v>100</v>
      </c>
      <c r="E3" s="50" t="s">
        <v>124</v>
      </c>
      <c r="F3" s="50" t="s">
        <v>228</v>
      </c>
      <c r="G3" s="50" t="s">
        <v>16</v>
      </c>
      <c r="I3" s="39" t="s">
        <v>113</v>
      </c>
      <c r="J3">
        <f>SUM(D11:D110)</f>
        <v>2836</v>
      </c>
    </row>
    <row r="4" spans="1:10" ht="30" customHeight="1">
      <c r="A4" s="3">
        <v>2</v>
      </c>
      <c r="B4" s="48" t="s">
        <v>51</v>
      </c>
      <c r="C4" s="36">
        <v>43167</v>
      </c>
      <c r="D4" s="69">
        <v>100</v>
      </c>
      <c r="E4" s="48" t="s">
        <v>124</v>
      </c>
      <c r="F4" s="48" t="s">
        <v>229</v>
      </c>
      <c r="G4" s="50" t="s">
        <v>16</v>
      </c>
    </row>
    <row r="5" spans="1:10" ht="30" customHeight="1">
      <c r="A5" s="3">
        <v>3</v>
      </c>
      <c r="B5" s="35" t="s">
        <v>111</v>
      </c>
      <c r="C5" s="78">
        <v>43418</v>
      </c>
      <c r="D5" s="35">
        <v>300</v>
      </c>
      <c r="E5" s="48" t="s">
        <v>124</v>
      </c>
      <c r="F5" s="79" t="s">
        <v>236</v>
      </c>
      <c r="G5" s="50" t="s">
        <v>16</v>
      </c>
    </row>
    <row r="6" spans="1:10" ht="30" customHeight="1">
      <c r="A6" s="3">
        <v>4</v>
      </c>
      <c r="B6" s="35" t="s">
        <v>111</v>
      </c>
      <c r="C6" s="36">
        <v>43390</v>
      </c>
      <c r="D6" s="35">
        <v>70</v>
      </c>
      <c r="E6" s="48" t="s">
        <v>124</v>
      </c>
      <c r="F6" s="79" t="s">
        <v>239</v>
      </c>
      <c r="G6" s="50" t="s">
        <v>16</v>
      </c>
    </row>
    <row r="7" spans="1:10" ht="30" customHeight="1">
      <c r="A7" s="3">
        <v>5</v>
      </c>
      <c r="B7" s="35" t="s">
        <v>111</v>
      </c>
      <c r="C7" s="36">
        <v>43399</v>
      </c>
      <c r="D7" s="35">
        <v>150</v>
      </c>
      <c r="E7" s="48" t="s">
        <v>124</v>
      </c>
      <c r="F7" s="79" t="s">
        <v>240</v>
      </c>
      <c r="G7" s="50" t="s">
        <v>16</v>
      </c>
    </row>
    <row r="8" spans="1:10" ht="30" customHeight="1">
      <c r="A8" s="3">
        <v>6</v>
      </c>
      <c r="B8" s="44" t="s">
        <v>77</v>
      </c>
      <c r="C8" s="36">
        <v>43394</v>
      </c>
      <c r="D8" s="35">
        <v>100</v>
      </c>
      <c r="E8" s="48" t="s">
        <v>124</v>
      </c>
      <c r="F8" s="35" t="s">
        <v>245</v>
      </c>
      <c r="G8" s="50" t="s">
        <v>16</v>
      </c>
    </row>
    <row r="9" spans="1:10" ht="30" customHeight="1">
      <c r="A9" s="3">
        <v>7</v>
      </c>
      <c r="B9" s="44" t="s">
        <v>249</v>
      </c>
      <c r="C9" s="80">
        <v>43272</v>
      </c>
      <c r="D9" s="33">
        <v>100</v>
      </c>
      <c r="E9" s="48" t="s">
        <v>124</v>
      </c>
      <c r="F9" s="63" t="s">
        <v>250</v>
      </c>
      <c r="G9" s="50" t="s">
        <v>16</v>
      </c>
    </row>
    <row r="10" spans="1:10" ht="30" customHeight="1">
      <c r="A10" s="3">
        <v>8</v>
      </c>
      <c r="B10" s="44" t="s">
        <v>259</v>
      </c>
      <c r="C10" s="80">
        <v>43364</v>
      </c>
      <c r="D10" s="33">
        <v>100</v>
      </c>
      <c r="E10" s="63" t="s">
        <v>124</v>
      </c>
      <c r="F10" s="63" t="s">
        <v>250</v>
      </c>
      <c r="G10" s="50" t="s">
        <v>16</v>
      </c>
    </row>
    <row r="11" spans="1:10" ht="30" customHeight="1">
      <c r="A11" s="3">
        <v>9</v>
      </c>
      <c r="B11" s="63" t="s">
        <v>289</v>
      </c>
      <c r="C11" s="36">
        <v>43294</v>
      </c>
      <c r="D11" s="35">
        <v>7</v>
      </c>
      <c r="E11" s="39" t="s">
        <v>113</v>
      </c>
      <c r="F11" s="81" t="s">
        <v>265</v>
      </c>
      <c r="G11" s="50" t="s">
        <v>16</v>
      </c>
    </row>
    <row r="12" spans="1:10" ht="30" customHeight="1">
      <c r="A12" s="3">
        <v>10</v>
      </c>
      <c r="B12" s="63" t="s">
        <v>289</v>
      </c>
      <c r="C12" s="36">
        <v>43111</v>
      </c>
      <c r="D12" s="35">
        <v>7</v>
      </c>
      <c r="E12" s="39" t="s">
        <v>113</v>
      </c>
      <c r="F12" s="81" t="s">
        <v>265</v>
      </c>
      <c r="G12" s="50" t="s">
        <v>16</v>
      </c>
    </row>
    <row r="13" spans="1:10" ht="30" customHeight="1">
      <c r="A13" s="3">
        <v>11</v>
      </c>
      <c r="B13" s="63" t="s">
        <v>289</v>
      </c>
      <c r="C13" s="36">
        <v>43405</v>
      </c>
      <c r="D13" s="35">
        <v>11</v>
      </c>
      <c r="E13" s="39" t="s">
        <v>113</v>
      </c>
      <c r="F13" s="81" t="s">
        <v>265</v>
      </c>
      <c r="G13" s="50" t="s">
        <v>16</v>
      </c>
    </row>
    <row r="14" spans="1:10" ht="30" customHeight="1">
      <c r="A14" s="3">
        <v>12</v>
      </c>
      <c r="B14" s="63" t="s">
        <v>289</v>
      </c>
      <c r="C14" s="36" t="s">
        <v>232</v>
      </c>
      <c r="D14" s="35">
        <v>22</v>
      </c>
      <c r="E14" s="39" t="s">
        <v>113</v>
      </c>
      <c r="F14" s="35" t="s">
        <v>233</v>
      </c>
      <c r="G14" s="50" t="s">
        <v>16</v>
      </c>
    </row>
    <row r="15" spans="1:10" ht="30" customHeight="1">
      <c r="A15" s="3">
        <v>13</v>
      </c>
      <c r="B15" s="63" t="s">
        <v>289</v>
      </c>
      <c r="C15" s="36" t="s">
        <v>234</v>
      </c>
      <c r="D15" s="35">
        <v>161</v>
      </c>
      <c r="E15" s="39" t="s">
        <v>113</v>
      </c>
      <c r="F15" s="35" t="s">
        <v>235</v>
      </c>
      <c r="G15" s="50" t="s">
        <v>16</v>
      </c>
    </row>
    <row r="16" spans="1:10" ht="30" customHeight="1">
      <c r="A16" s="3">
        <v>14</v>
      </c>
      <c r="B16" s="63" t="s">
        <v>289</v>
      </c>
      <c r="C16" s="36" t="s">
        <v>273</v>
      </c>
      <c r="D16" s="35">
        <v>5</v>
      </c>
      <c r="E16" s="39" t="s">
        <v>113</v>
      </c>
      <c r="F16" s="81" t="s">
        <v>265</v>
      </c>
      <c r="G16" s="50" t="s">
        <v>16</v>
      </c>
    </row>
    <row r="17" spans="1:7" ht="30" customHeight="1">
      <c r="A17" s="3">
        <v>15</v>
      </c>
      <c r="B17" s="63" t="s">
        <v>289</v>
      </c>
      <c r="C17" s="36" t="s">
        <v>274</v>
      </c>
      <c r="D17" s="35">
        <v>3</v>
      </c>
      <c r="E17" s="39" t="s">
        <v>113</v>
      </c>
      <c r="F17" s="81" t="s">
        <v>265</v>
      </c>
      <c r="G17" s="50" t="s">
        <v>16</v>
      </c>
    </row>
    <row r="18" spans="1:7" ht="30" customHeight="1">
      <c r="A18" s="3">
        <v>16</v>
      </c>
      <c r="B18" s="63" t="s">
        <v>306</v>
      </c>
      <c r="C18" s="36" t="s">
        <v>280</v>
      </c>
      <c r="D18" s="35">
        <v>9</v>
      </c>
      <c r="E18" s="39" t="s">
        <v>113</v>
      </c>
      <c r="F18" s="81" t="s">
        <v>265</v>
      </c>
      <c r="G18" s="50" t="s">
        <v>16</v>
      </c>
    </row>
    <row r="19" spans="1:7" ht="30" customHeight="1">
      <c r="A19" s="3">
        <v>17</v>
      </c>
      <c r="B19" s="63" t="s">
        <v>299</v>
      </c>
      <c r="C19" s="36">
        <v>43370</v>
      </c>
      <c r="D19" s="35">
        <v>4</v>
      </c>
      <c r="E19" s="39" t="s">
        <v>113</v>
      </c>
      <c r="F19" s="81" t="s">
        <v>265</v>
      </c>
      <c r="G19" s="50" t="s">
        <v>16</v>
      </c>
    </row>
    <row r="20" spans="1:7" ht="30" customHeight="1">
      <c r="A20" s="3">
        <v>18</v>
      </c>
      <c r="B20" s="63" t="s">
        <v>299</v>
      </c>
      <c r="C20" s="36" t="s">
        <v>268</v>
      </c>
      <c r="D20" s="35">
        <v>4</v>
      </c>
      <c r="E20" s="39" t="s">
        <v>113</v>
      </c>
      <c r="F20" s="81" t="s">
        <v>265</v>
      </c>
      <c r="G20" s="50" t="s">
        <v>16</v>
      </c>
    </row>
    <row r="21" spans="1:7" ht="30" customHeight="1">
      <c r="A21" s="3">
        <v>19</v>
      </c>
      <c r="B21" s="63" t="s">
        <v>299</v>
      </c>
      <c r="C21" s="36">
        <v>43181</v>
      </c>
      <c r="D21" s="35">
        <v>8</v>
      </c>
      <c r="E21" s="39" t="s">
        <v>113</v>
      </c>
      <c r="F21" s="81" t="s">
        <v>265</v>
      </c>
      <c r="G21" s="50" t="s">
        <v>16</v>
      </c>
    </row>
    <row r="22" spans="1:7" ht="30" customHeight="1">
      <c r="A22" s="3">
        <v>20</v>
      </c>
      <c r="B22" s="63" t="s">
        <v>299</v>
      </c>
      <c r="C22" s="36">
        <v>43398</v>
      </c>
      <c r="D22" s="35">
        <v>9</v>
      </c>
      <c r="E22" s="39" t="s">
        <v>113</v>
      </c>
      <c r="F22" s="81" t="s">
        <v>265</v>
      </c>
      <c r="G22" s="50" t="s">
        <v>16</v>
      </c>
    </row>
    <row r="23" spans="1:7" ht="30" customHeight="1">
      <c r="A23" s="3">
        <v>21</v>
      </c>
      <c r="B23" s="63" t="s">
        <v>299</v>
      </c>
      <c r="C23" s="36">
        <v>43125</v>
      </c>
      <c r="D23" s="35">
        <v>8</v>
      </c>
      <c r="E23" s="39" t="s">
        <v>113</v>
      </c>
      <c r="F23" s="81" t="s">
        <v>265</v>
      </c>
      <c r="G23" s="50" t="s">
        <v>16</v>
      </c>
    </row>
    <row r="24" spans="1:7" ht="30" customHeight="1">
      <c r="A24" s="3">
        <v>22</v>
      </c>
      <c r="B24" s="63" t="s">
        <v>299</v>
      </c>
      <c r="C24" s="36" t="s">
        <v>281</v>
      </c>
      <c r="D24" s="35">
        <v>1</v>
      </c>
      <c r="E24" s="39" t="s">
        <v>113</v>
      </c>
      <c r="F24" s="81" t="s">
        <v>265</v>
      </c>
      <c r="G24" s="50" t="s">
        <v>16</v>
      </c>
    </row>
    <row r="25" spans="1:7" ht="30" customHeight="1">
      <c r="A25" s="3">
        <v>23</v>
      </c>
      <c r="B25" s="50" t="s">
        <v>48</v>
      </c>
      <c r="C25" s="77">
        <v>43426</v>
      </c>
      <c r="D25" s="35">
        <v>15</v>
      </c>
      <c r="E25" s="39" t="s">
        <v>113</v>
      </c>
      <c r="F25" s="81" t="s">
        <v>265</v>
      </c>
      <c r="G25" s="50" t="s">
        <v>16</v>
      </c>
    </row>
    <row r="26" spans="1:7" ht="30" customHeight="1">
      <c r="A26" s="3">
        <v>24</v>
      </c>
      <c r="B26" s="50" t="s">
        <v>48</v>
      </c>
      <c r="C26" s="77" t="s">
        <v>276</v>
      </c>
      <c r="D26" s="35">
        <v>3</v>
      </c>
      <c r="E26" s="39" t="s">
        <v>113</v>
      </c>
      <c r="F26" s="81" t="s">
        <v>265</v>
      </c>
      <c r="G26" s="50" t="s">
        <v>16</v>
      </c>
    </row>
    <row r="27" spans="1:7" ht="30" customHeight="1">
      <c r="A27" s="3">
        <v>25</v>
      </c>
      <c r="B27" s="50" t="s">
        <v>48</v>
      </c>
      <c r="C27" s="77">
        <v>43475</v>
      </c>
      <c r="D27" s="35">
        <v>1</v>
      </c>
      <c r="E27" s="39" t="s">
        <v>113</v>
      </c>
      <c r="F27" s="81" t="s">
        <v>265</v>
      </c>
      <c r="G27" s="50" t="s">
        <v>16</v>
      </c>
    </row>
    <row r="28" spans="1:7" ht="30" customHeight="1">
      <c r="A28" s="3">
        <v>26</v>
      </c>
      <c r="B28" s="50" t="s">
        <v>48</v>
      </c>
      <c r="C28" s="77" t="s">
        <v>269</v>
      </c>
      <c r="D28" s="35">
        <v>6</v>
      </c>
      <c r="E28" s="39" t="s">
        <v>113</v>
      </c>
      <c r="F28" s="81" t="s">
        <v>265</v>
      </c>
      <c r="G28" s="50" t="s">
        <v>16</v>
      </c>
    </row>
    <row r="29" spans="1:7" ht="30" customHeight="1">
      <c r="A29" s="3">
        <v>27</v>
      </c>
      <c r="B29" s="50" t="s">
        <v>48</v>
      </c>
      <c r="C29" s="77">
        <v>43149</v>
      </c>
      <c r="D29" s="35">
        <v>9</v>
      </c>
      <c r="E29" s="39" t="s">
        <v>113</v>
      </c>
      <c r="F29" s="81" t="s">
        <v>265</v>
      </c>
      <c r="G29" s="50" t="s">
        <v>16</v>
      </c>
    </row>
    <row r="30" spans="1:7" ht="30" customHeight="1">
      <c r="A30" s="3">
        <v>28</v>
      </c>
      <c r="B30" s="50" t="s">
        <v>48</v>
      </c>
      <c r="C30" s="77">
        <v>43286</v>
      </c>
      <c r="D30" s="35">
        <v>14</v>
      </c>
      <c r="E30" s="39" t="s">
        <v>113</v>
      </c>
      <c r="F30" s="81" t="s">
        <v>265</v>
      </c>
      <c r="G30" s="50" t="s">
        <v>16</v>
      </c>
    </row>
    <row r="31" spans="1:7" ht="30" customHeight="1">
      <c r="A31" s="3">
        <v>29</v>
      </c>
      <c r="B31" s="48" t="s">
        <v>51</v>
      </c>
      <c r="C31" s="36">
        <v>43448</v>
      </c>
      <c r="D31" s="35">
        <v>12</v>
      </c>
      <c r="E31" s="39" t="s">
        <v>113</v>
      </c>
      <c r="F31" s="81" t="s">
        <v>265</v>
      </c>
      <c r="G31" s="50" t="s">
        <v>16</v>
      </c>
    </row>
    <row r="32" spans="1:7" ht="30" customHeight="1">
      <c r="A32" s="3">
        <v>30</v>
      </c>
      <c r="B32" s="48" t="s">
        <v>51</v>
      </c>
      <c r="C32" s="36">
        <v>43454</v>
      </c>
      <c r="D32" s="35">
        <v>2</v>
      </c>
      <c r="E32" s="39" t="s">
        <v>113</v>
      </c>
      <c r="F32" s="81" t="s">
        <v>265</v>
      </c>
      <c r="G32" s="50" t="s">
        <v>16</v>
      </c>
    </row>
    <row r="33" spans="1:10" ht="30" customHeight="1">
      <c r="A33" s="3">
        <v>31</v>
      </c>
      <c r="B33" s="48" t="s">
        <v>51</v>
      </c>
      <c r="C33" s="36">
        <v>43412</v>
      </c>
      <c r="D33" s="35">
        <v>15</v>
      </c>
      <c r="E33" s="39" t="s">
        <v>113</v>
      </c>
      <c r="F33" s="81" t="s">
        <v>265</v>
      </c>
      <c r="G33" s="50" t="s">
        <v>16</v>
      </c>
    </row>
    <row r="34" spans="1:10" ht="30" customHeight="1">
      <c r="A34" s="3">
        <v>32</v>
      </c>
      <c r="B34" s="48" t="s">
        <v>51</v>
      </c>
      <c r="C34" s="35" t="s">
        <v>230</v>
      </c>
      <c r="D34" s="35">
        <v>90</v>
      </c>
      <c r="E34" s="39" t="s">
        <v>113</v>
      </c>
      <c r="F34" s="48" t="s">
        <v>231</v>
      </c>
      <c r="G34" s="50" t="s">
        <v>16</v>
      </c>
    </row>
    <row r="35" spans="1:10" ht="30" customHeight="1">
      <c r="A35" s="3">
        <v>33</v>
      </c>
      <c r="B35" s="48" t="s">
        <v>51</v>
      </c>
      <c r="C35" s="36">
        <v>2034</v>
      </c>
      <c r="D35" s="35">
        <v>1</v>
      </c>
      <c r="E35" s="39" t="s">
        <v>113</v>
      </c>
      <c r="F35" s="81" t="s">
        <v>265</v>
      </c>
      <c r="G35" s="50" t="s">
        <v>16</v>
      </c>
      <c r="J35" s="7"/>
    </row>
    <row r="36" spans="1:10" ht="30" customHeight="1">
      <c r="A36" s="3">
        <v>34</v>
      </c>
      <c r="B36" s="48" t="s">
        <v>51</v>
      </c>
      <c r="C36" s="36">
        <v>43182</v>
      </c>
      <c r="D36" s="35">
        <v>4</v>
      </c>
      <c r="E36" s="39" t="s">
        <v>113</v>
      </c>
      <c r="F36" s="81" t="s">
        <v>265</v>
      </c>
      <c r="G36" s="50" t="s">
        <v>16</v>
      </c>
      <c r="J36" s="7"/>
    </row>
    <row r="37" spans="1:10" ht="30" customHeight="1">
      <c r="A37" s="3">
        <v>35</v>
      </c>
      <c r="B37" s="63" t="s">
        <v>291</v>
      </c>
      <c r="C37" s="36">
        <v>43301</v>
      </c>
      <c r="D37" s="35">
        <v>2</v>
      </c>
      <c r="E37" s="39" t="s">
        <v>113</v>
      </c>
      <c r="F37" s="81" t="s">
        <v>265</v>
      </c>
      <c r="G37" s="50" t="s">
        <v>16</v>
      </c>
    </row>
    <row r="38" spans="1:10" ht="30" customHeight="1">
      <c r="A38" s="3">
        <v>36</v>
      </c>
      <c r="B38" s="63" t="s">
        <v>310</v>
      </c>
      <c r="C38" s="36">
        <v>43427</v>
      </c>
      <c r="D38" s="35">
        <v>12</v>
      </c>
      <c r="E38" s="39" t="s">
        <v>113</v>
      </c>
      <c r="F38" s="81" t="s">
        <v>265</v>
      </c>
      <c r="G38" s="50" t="s">
        <v>16</v>
      </c>
    </row>
    <row r="39" spans="1:10" ht="30" customHeight="1">
      <c r="A39" s="3">
        <v>37</v>
      </c>
      <c r="B39" s="63" t="s">
        <v>307</v>
      </c>
      <c r="C39" s="36">
        <v>43265</v>
      </c>
      <c r="D39" s="35">
        <v>6</v>
      </c>
      <c r="E39" s="39" t="s">
        <v>113</v>
      </c>
      <c r="F39" s="81" t="s">
        <v>265</v>
      </c>
      <c r="G39" s="50" t="s">
        <v>16</v>
      </c>
    </row>
    <row r="40" spans="1:10" ht="30" customHeight="1">
      <c r="A40" s="3">
        <v>38</v>
      </c>
      <c r="B40" s="35" t="s">
        <v>111</v>
      </c>
      <c r="C40" s="36" t="s">
        <v>237</v>
      </c>
      <c r="D40" s="35">
        <v>100</v>
      </c>
      <c r="E40" s="39" t="s">
        <v>113</v>
      </c>
      <c r="F40" s="79" t="s">
        <v>238</v>
      </c>
      <c r="G40" s="50" t="s">
        <v>16</v>
      </c>
    </row>
    <row r="41" spans="1:10" ht="30" customHeight="1">
      <c r="A41" s="3">
        <v>39</v>
      </c>
      <c r="B41" s="63" t="s">
        <v>295</v>
      </c>
      <c r="C41" s="36" t="s">
        <v>284</v>
      </c>
      <c r="D41" s="35">
        <v>2</v>
      </c>
      <c r="E41" s="39" t="s">
        <v>113</v>
      </c>
      <c r="F41" s="81" t="s">
        <v>265</v>
      </c>
      <c r="G41" s="50" t="s">
        <v>16</v>
      </c>
    </row>
    <row r="42" spans="1:10" ht="30" customHeight="1">
      <c r="A42" s="3">
        <v>40</v>
      </c>
      <c r="B42" s="63" t="s">
        <v>295</v>
      </c>
      <c r="C42" s="36" t="s">
        <v>296</v>
      </c>
      <c r="D42" s="35">
        <v>6</v>
      </c>
      <c r="E42" s="39" t="s">
        <v>113</v>
      </c>
      <c r="F42" s="81" t="s">
        <v>265</v>
      </c>
      <c r="G42" s="50" t="s">
        <v>16</v>
      </c>
    </row>
    <row r="43" spans="1:10" ht="30" customHeight="1">
      <c r="A43" s="3">
        <v>41</v>
      </c>
      <c r="B43" s="63" t="s">
        <v>295</v>
      </c>
      <c r="C43" s="36">
        <v>43153</v>
      </c>
      <c r="D43" s="35">
        <v>4</v>
      </c>
      <c r="E43" s="39" t="s">
        <v>113</v>
      </c>
      <c r="F43" s="81" t="s">
        <v>265</v>
      </c>
      <c r="G43" s="50" t="s">
        <v>16</v>
      </c>
    </row>
    <row r="44" spans="1:10" ht="30" customHeight="1">
      <c r="A44" s="3">
        <v>42</v>
      </c>
      <c r="B44" s="63" t="s">
        <v>297</v>
      </c>
      <c r="C44" s="36">
        <v>43357</v>
      </c>
      <c r="D44" s="35">
        <v>15</v>
      </c>
      <c r="E44" s="39" t="s">
        <v>113</v>
      </c>
      <c r="F44" s="81" t="s">
        <v>265</v>
      </c>
      <c r="G44" s="50" t="s">
        <v>16</v>
      </c>
    </row>
    <row r="45" spans="1:10" ht="30" customHeight="1">
      <c r="A45" s="3">
        <v>43</v>
      </c>
      <c r="B45" s="44" t="s">
        <v>54</v>
      </c>
      <c r="C45" s="36">
        <v>43231</v>
      </c>
      <c r="D45" s="35">
        <v>10</v>
      </c>
      <c r="E45" s="39" t="s">
        <v>113</v>
      </c>
      <c r="F45" s="81" t="s">
        <v>265</v>
      </c>
      <c r="G45" s="50" t="s">
        <v>16</v>
      </c>
    </row>
    <row r="46" spans="1:10" ht="30" customHeight="1">
      <c r="A46" s="3">
        <v>44</v>
      </c>
      <c r="B46" s="44" t="s">
        <v>54</v>
      </c>
      <c r="C46" s="36">
        <v>43392</v>
      </c>
      <c r="D46" s="35">
        <v>5</v>
      </c>
      <c r="E46" s="39" t="s">
        <v>113</v>
      </c>
      <c r="F46" s="81" t="s">
        <v>265</v>
      </c>
      <c r="G46" s="50" t="s">
        <v>16</v>
      </c>
    </row>
    <row r="47" spans="1:10" ht="30" customHeight="1">
      <c r="A47" s="3">
        <v>45</v>
      </c>
      <c r="B47" s="44" t="s">
        <v>54</v>
      </c>
      <c r="C47" s="36">
        <v>43392</v>
      </c>
      <c r="D47" s="35">
        <v>5</v>
      </c>
      <c r="E47" s="39" t="s">
        <v>113</v>
      </c>
      <c r="F47" s="81" t="s">
        <v>265</v>
      </c>
      <c r="G47" s="50" t="s">
        <v>16</v>
      </c>
    </row>
    <row r="48" spans="1:10" ht="30" customHeight="1">
      <c r="A48" s="3">
        <v>46</v>
      </c>
      <c r="B48" s="35" t="s">
        <v>58</v>
      </c>
      <c r="C48" s="36" t="s">
        <v>168</v>
      </c>
      <c r="D48" s="35">
        <v>60</v>
      </c>
      <c r="E48" s="39" t="s">
        <v>113</v>
      </c>
      <c r="F48" s="35" t="s">
        <v>241</v>
      </c>
      <c r="G48" s="50" t="s">
        <v>16</v>
      </c>
    </row>
    <row r="49" spans="1:7" ht="30" customHeight="1">
      <c r="A49" s="3">
        <v>47</v>
      </c>
      <c r="B49" s="63" t="s">
        <v>298</v>
      </c>
      <c r="C49" s="36">
        <v>43364</v>
      </c>
      <c r="D49" s="35">
        <v>5</v>
      </c>
      <c r="E49" s="39" t="s">
        <v>113</v>
      </c>
      <c r="F49" s="81" t="s">
        <v>265</v>
      </c>
      <c r="G49" s="50" t="s">
        <v>16</v>
      </c>
    </row>
    <row r="50" spans="1:7" ht="30" customHeight="1">
      <c r="A50" s="3">
        <v>48</v>
      </c>
      <c r="B50" s="63" t="s">
        <v>298</v>
      </c>
      <c r="C50" s="36">
        <v>43161</v>
      </c>
      <c r="D50" s="35">
        <v>7</v>
      </c>
      <c r="E50" s="39" t="s">
        <v>113</v>
      </c>
      <c r="F50" s="81" t="s">
        <v>265</v>
      </c>
      <c r="G50" s="50" t="s">
        <v>16</v>
      </c>
    </row>
    <row r="51" spans="1:7" ht="30" customHeight="1">
      <c r="A51" s="3">
        <v>49</v>
      </c>
      <c r="B51" s="63" t="s">
        <v>298</v>
      </c>
      <c r="C51" s="36">
        <v>43252</v>
      </c>
      <c r="D51" s="35">
        <v>9</v>
      </c>
      <c r="E51" s="39" t="s">
        <v>113</v>
      </c>
      <c r="F51" s="81" t="s">
        <v>265</v>
      </c>
      <c r="G51" s="50" t="s">
        <v>16</v>
      </c>
    </row>
    <row r="52" spans="1:7" ht="30" customHeight="1">
      <c r="A52" s="3">
        <v>50</v>
      </c>
      <c r="B52" s="44" t="s">
        <v>172</v>
      </c>
      <c r="C52" s="70" t="s">
        <v>242</v>
      </c>
      <c r="D52" s="71">
        <v>120</v>
      </c>
      <c r="E52" s="39" t="s">
        <v>113</v>
      </c>
      <c r="F52" s="71" t="s">
        <v>243</v>
      </c>
      <c r="G52" s="50" t="s">
        <v>16</v>
      </c>
    </row>
    <row r="53" spans="1:7" ht="30" customHeight="1">
      <c r="A53" s="3">
        <v>51</v>
      </c>
      <c r="B53" s="63" t="s">
        <v>304</v>
      </c>
      <c r="C53" s="36" t="s">
        <v>273</v>
      </c>
      <c r="D53" s="35">
        <v>7</v>
      </c>
      <c r="E53" s="39" t="s">
        <v>113</v>
      </c>
      <c r="F53" s="81" t="s">
        <v>265</v>
      </c>
      <c r="G53" s="50" t="s">
        <v>16</v>
      </c>
    </row>
    <row r="54" spans="1:7" ht="30" customHeight="1">
      <c r="A54" s="3">
        <v>52</v>
      </c>
      <c r="B54" s="63" t="s">
        <v>304</v>
      </c>
      <c r="C54" s="36">
        <v>43397</v>
      </c>
      <c r="D54" s="35">
        <v>14</v>
      </c>
      <c r="E54" s="39" t="s">
        <v>113</v>
      </c>
      <c r="F54" s="81" t="s">
        <v>265</v>
      </c>
      <c r="G54" s="50" t="s">
        <v>16</v>
      </c>
    </row>
    <row r="55" spans="1:7" ht="30" customHeight="1">
      <c r="A55" s="3">
        <v>53</v>
      </c>
      <c r="B55" s="63" t="s">
        <v>304</v>
      </c>
      <c r="C55" s="36" t="s">
        <v>274</v>
      </c>
      <c r="D55" s="35">
        <v>2</v>
      </c>
      <c r="E55" s="39" t="s">
        <v>113</v>
      </c>
      <c r="F55" s="81" t="s">
        <v>265</v>
      </c>
      <c r="G55" s="50" t="s">
        <v>16</v>
      </c>
    </row>
    <row r="56" spans="1:7" ht="30" customHeight="1">
      <c r="A56" s="3">
        <v>54</v>
      </c>
      <c r="B56" s="63" t="s">
        <v>304</v>
      </c>
      <c r="C56" s="36" t="s">
        <v>275</v>
      </c>
      <c r="D56" s="35">
        <v>7</v>
      </c>
      <c r="E56" s="39" t="s">
        <v>113</v>
      </c>
      <c r="F56" s="81" t="s">
        <v>265</v>
      </c>
      <c r="G56" s="50" t="s">
        <v>16</v>
      </c>
    </row>
    <row r="57" spans="1:7" ht="30" customHeight="1">
      <c r="A57" s="3">
        <v>55</v>
      </c>
      <c r="B57" s="44" t="s">
        <v>77</v>
      </c>
      <c r="C57" s="36">
        <v>43387</v>
      </c>
      <c r="D57" s="35">
        <v>50</v>
      </c>
      <c r="E57" s="39" t="s">
        <v>113</v>
      </c>
      <c r="F57" s="35" t="s">
        <v>244</v>
      </c>
      <c r="G57" s="50" t="s">
        <v>16</v>
      </c>
    </row>
    <row r="58" spans="1:7" ht="30" customHeight="1">
      <c r="A58" s="3">
        <v>56</v>
      </c>
      <c r="B58" s="44" t="s">
        <v>77</v>
      </c>
      <c r="C58" s="36">
        <v>43388</v>
      </c>
      <c r="D58" s="35">
        <v>50</v>
      </c>
      <c r="E58" s="39" t="s">
        <v>113</v>
      </c>
      <c r="F58" s="35" t="s">
        <v>244</v>
      </c>
      <c r="G58" s="50" t="s">
        <v>16</v>
      </c>
    </row>
    <row r="59" spans="1:7" ht="30" customHeight="1">
      <c r="A59" s="3">
        <v>57</v>
      </c>
      <c r="B59" s="44" t="s">
        <v>77</v>
      </c>
      <c r="C59" s="36">
        <v>43416</v>
      </c>
      <c r="D59" s="35">
        <v>50</v>
      </c>
      <c r="E59" s="39" t="s">
        <v>113</v>
      </c>
      <c r="F59" s="35" t="s">
        <v>244</v>
      </c>
      <c r="G59" s="50" t="s">
        <v>16</v>
      </c>
    </row>
    <row r="60" spans="1:7" ht="30" customHeight="1">
      <c r="A60" s="3">
        <v>58</v>
      </c>
      <c r="B60" s="63" t="s">
        <v>290</v>
      </c>
      <c r="C60" s="36">
        <v>43119</v>
      </c>
      <c r="D60" s="35">
        <v>17</v>
      </c>
      <c r="E60" s="39" t="s">
        <v>113</v>
      </c>
      <c r="F60" s="81" t="s">
        <v>265</v>
      </c>
      <c r="G60" s="50" t="s">
        <v>16</v>
      </c>
    </row>
    <row r="61" spans="1:7" ht="30" customHeight="1">
      <c r="A61" s="3">
        <v>59</v>
      </c>
      <c r="B61" s="63" t="s">
        <v>290</v>
      </c>
      <c r="C61" s="36">
        <v>43146</v>
      </c>
      <c r="D61" s="35">
        <v>11</v>
      </c>
      <c r="E61" s="39" t="s">
        <v>113</v>
      </c>
      <c r="F61" s="81" t="s">
        <v>265</v>
      </c>
      <c r="G61" s="50" t="s">
        <v>16</v>
      </c>
    </row>
    <row r="62" spans="1:7" ht="30" customHeight="1">
      <c r="A62" s="3">
        <v>60</v>
      </c>
      <c r="B62" s="63" t="s">
        <v>290</v>
      </c>
      <c r="C62" s="36">
        <v>43154</v>
      </c>
      <c r="D62" s="35">
        <v>12</v>
      </c>
      <c r="E62" s="39" t="s">
        <v>113</v>
      </c>
      <c r="F62" s="81" t="s">
        <v>265</v>
      </c>
      <c r="G62" s="50" t="s">
        <v>16</v>
      </c>
    </row>
    <row r="63" spans="1:7" ht="30" customHeight="1">
      <c r="A63" s="3">
        <v>61</v>
      </c>
      <c r="B63" s="63" t="s">
        <v>290</v>
      </c>
      <c r="C63" s="36" t="s">
        <v>285</v>
      </c>
      <c r="D63" s="35">
        <v>18</v>
      </c>
      <c r="E63" s="39" t="s">
        <v>113</v>
      </c>
      <c r="F63" s="81" t="s">
        <v>265</v>
      </c>
      <c r="G63" s="50" t="s">
        <v>16</v>
      </c>
    </row>
    <row r="64" spans="1:7" ht="30" customHeight="1">
      <c r="A64" s="3">
        <v>62</v>
      </c>
      <c r="B64" s="63" t="s">
        <v>290</v>
      </c>
      <c r="C64" s="36">
        <v>43300</v>
      </c>
      <c r="D64" s="35">
        <v>15</v>
      </c>
      <c r="E64" s="39" t="s">
        <v>113</v>
      </c>
      <c r="F64" s="81" t="s">
        <v>265</v>
      </c>
      <c r="G64" s="50" t="s">
        <v>16</v>
      </c>
    </row>
    <row r="65" spans="1:7" ht="30" customHeight="1">
      <c r="A65" s="3">
        <v>63</v>
      </c>
      <c r="B65" s="44" t="s">
        <v>266</v>
      </c>
      <c r="C65" s="36">
        <v>43111</v>
      </c>
      <c r="D65" s="35">
        <v>4</v>
      </c>
      <c r="E65" s="39" t="s">
        <v>113</v>
      </c>
      <c r="F65" s="81" t="s">
        <v>265</v>
      </c>
      <c r="G65" s="50" t="s">
        <v>16</v>
      </c>
    </row>
    <row r="66" spans="1:7" ht="30" customHeight="1">
      <c r="A66" s="3">
        <v>64</v>
      </c>
      <c r="B66" s="44" t="s">
        <v>266</v>
      </c>
      <c r="C66" s="36" t="s">
        <v>286</v>
      </c>
      <c r="D66" s="35">
        <v>1</v>
      </c>
      <c r="E66" s="39" t="s">
        <v>113</v>
      </c>
      <c r="F66" s="81" t="s">
        <v>265</v>
      </c>
      <c r="G66" s="50" t="s">
        <v>16</v>
      </c>
    </row>
    <row r="67" spans="1:7" ht="30" customHeight="1">
      <c r="A67" s="3">
        <v>65</v>
      </c>
      <c r="B67" s="44" t="s">
        <v>266</v>
      </c>
      <c r="C67" s="45" t="s">
        <v>262</v>
      </c>
      <c r="D67" s="46">
        <v>200</v>
      </c>
      <c r="E67" s="39" t="s">
        <v>113</v>
      </c>
      <c r="F67" s="46" t="s">
        <v>263</v>
      </c>
      <c r="G67" s="50" t="s">
        <v>16</v>
      </c>
    </row>
    <row r="68" spans="1:7" ht="30" customHeight="1">
      <c r="A68" s="3">
        <v>66</v>
      </c>
      <c r="B68" s="44" t="s">
        <v>266</v>
      </c>
      <c r="C68" s="45" t="s">
        <v>201</v>
      </c>
      <c r="D68" s="46">
        <v>38</v>
      </c>
      <c r="E68" s="39" t="s">
        <v>113</v>
      </c>
      <c r="F68" s="46" t="s">
        <v>263</v>
      </c>
      <c r="G68" s="50" t="s">
        <v>16</v>
      </c>
    </row>
    <row r="69" spans="1:7" ht="30" customHeight="1">
      <c r="A69" s="3">
        <v>67</v>
      </c>
      <c r="B69" s="44" t="s">
        <v>266</v>
      </c>
      <c r="C69" s="36">
        <v>43371</v>
      </c>
      <c r="D69" s="35">
        <v>5</v>
      </c>
      <c r="E69" s="39" t="s">
        <v>113</v>
      </c>
      <c r="F69" s="81" t="s">
        <v>265</v>
      </c>
      <c r="G69" s="50" t="s">
        <v>16</v>
      </c>
    </row>
    <row r="70" spans="1:7" ht="30" customHeight="1">
      <c r="A70" s="3">
        <v>68</v>
      </c>
      <c r="B70" s="44" t="s">
        <v>266</v>
      </c>
      <c r="C70" s="36">
        <v>43483</v>
      </c>
      <c r="D70" s="35">
        <v>5</v>
      </c>
      <c r="E70" s="39" t="s">
        <v>113</v>
      </c>
      <c r="F70" s="81" t="s">
        <v>265</v>
      </c>
      <c r="G70" s="50" t="s">
        <v>16</v>
      </c>
    </row>
    <row r="71" spans="1:7" ht="30" customHeight="1">
      <c r="A71" s="3">
        <v>69</v>
      </c>
      <c r="B71" s="44" t="s">
        <v>266</v>
      </c>
      <c r="C71" s="36">
        <v>43147</v>
      </c>
      <c r="D71" s="35">
        <v>9</v>
      </c>
      <c r="E71" s="39" t="s">
        <v>113</v>
      </c>
      <c r="F71" s="81" t="s">
        <v>265</v>
      </c>
      <c r="G71" s="50" t="s">
        <v>16</v>
      </c>
    </row>
    <row r="72" spans="1:7" ht="30" customHeight="1">
      <c r="A72" s="3">
        <v>70</v>
      </c>
      <c r="B72" s="44" t="s">
        <v>266</v>
      </c>
      <c r="C72" s="36">
        <v>43175</v>
      </c>
      <c r="D72" s="35">
        <v>8</v>
      </c>
      <c r="E72" s="39" t="s">
        <v>113</v>
      </c>
      <c r="F72" s="81" t="s">
        <v>265</v>
      </c>
      <c r="G72" s="50" t="s">
        <v>16</v>
      </c>
    </row>
    <row r="73" spans="1:7" ht="30" customHeight="1">
      <c r="A73" s="3">
        <v>71</v>
      </c>
      <c r="B73" s="44" t="s">
        <v>266</v>
      </c>
      <c r="C73" s="36" t="s">
        <v>277</v>
      </c>
      <c r="D73" s="35">
        <v>9</v>
      </c>
      <c r="E73" s="39" t="s">
        <v>113</v>
      </c>
      <c r="F73" s="81" t="s">
        <v>265</v>
      </c>
      <c r="G73" s="50" t="s">
        <v>16</v>
      </c>
    </row>
    <row r="74" spans="1:7" ht="30" customHeight="1">
      <c r="A74" s="3">
        <v>72</v>
      </c>
      <c r="B74" s="35" t="s">
        <v>178</v>
      </c>
      <c r="C74" s="36" t="s">
        <v>282</v>
      </c>
      <c r="D74" s="35">
        <v>1</v>
      </c>
      <c r="E74" s="39" t="s">
        <v>113</v>
      </c>
      <c r="F74" s="81" t="s">
        <v>265</v>
      </c>
      <c r="G74" s="50" t="s">
        <v>16</v>
      </c>
    </row>
    <row r="75" spans="1:7" ht="30" customHeight="1">
      <c r="A75" s="3">
        <v>73</v>
      </c>
      <c r="B75" s="35" t="s">
        <v>178</v>
      </c>
      <c r="C75" s="50" t="s">
        <v>246</v>
      </c>
      <c r="D75" s="35">
        <v>11</v>
      </c>
      <c r="E75" s="39" t="s">
        <v>113</v>
      </c>
      <c r="F75" s="35" t="s">
        <v>247</v>
      </c>
      <c r="G75" s="50" t="s">
        <v>16</v>
      </c>
    </row>
    <row r="76" spans="1:7" ht="30" customHeight="1">
      <c r="A76" s="3">
        <v>74</v>
      </c>
      <c r="B76" s="35" t="s">
        <v>178</v>
      </c>
      <c r="C76" s="36" t="s">
        <v>267</v>
      </c>
      <c r="D76" s="35">
        <v>6</v>
      </c>
      <c r="E76" s="39" t="s">
        <v>113</v>
      </c>
      <c r="F76" s="81" t="s">
        <v>265</v>
      </c>
      <c r="G76" s="50" t="s">
        <v>16</v>
      </c>
    </row>
    <row r="77" spans="1:7" ht="30" customHeight="1">
      <c r="A77" s="3">
        <v>75</v>
      </c>
      <c r="B77" s="35" t="s">
        <v>178</v>
      </c>
      <c r="C77" s="36">
        <v>43419</v>
      </c>
      <c r="D77" s="35">
        <v>4</v>
      </c>
      <c r="E77" s="39" t="s">
        <v>113</v>
      </c>
      <c r="F77" s="81" t="s">
        <v>265</v>
      </c>
      <c r="G77" s="50" t="s">
        <v>16</v>
      </c>
    </row>
    <row r="78" spans="1:7" ht="30" customHeight="1">
      <c r="A78" s="3">
        <v>76</v>
      </c>
      <c r="B78" s="63" t="s">
        <v>302</v>
      </c>
      <c r="C78" s="36" t="s">
        <v>270</v>
      </c>
      <c r="D78" s="35">
        <v>10</v>
      </c>
      <c r="E78" s="39" t="s">
        <v>113</v>
      </c>
      <c r="F78" s="81" t="s">
        <v>265</v>
      </c>
      <c r="G78" s="50" t="s">
        <v>16</v>
      </c>
    </row>
    <row r="79" spans="1:7" ht="30" customHeight="1">
      <c r="A79" s="3">
        <v>77</v>
      </c>
      <c r="B79" s="63" t="s">
        <v>64</v>
      </c>
      <c r="C79" s="36" t="s">
        <v>293</v>
      </c>
      <c r="D79" s="35">
        <v>6</v>
      </c>
      <c r="E79" s="39" t="s">
        <v>113</v>
      </c>
      <c r="F79" s="81" t="s">
        <v>265</v>
      </c>
      <c r="G79" s="50" t="s">
        <v>16</v>
      </c>
    </row>
    <row r="80" spans="1:7" ht="30" customHeight="1">
      <c r="A80" s="3">
        <v>78</v>
      </c>
      <c r="B80" s="63" t="s">
        <v>292</v>
      </c>
      <c r="C80" s="36" t="s">
        <v>283</v>
      </c>
      <c r="D80" s="35">
        <v>4</v>
      </c>
      <c r="E80" s="39" t="s">
        <v>113</v>
      </c>
      <c r="F80" s="81" t="s">
        <v>265</v>
      </c>
      <c r="G80" s="50" t="s">
        <v>16</v>
      </c>
    </row>
    <row r="81" spans="1:7" ht="30" customHeight="1">
      <c r="A81" s="3">
        <v>79</v>
      </c>
      <c r="B81" s="63" t="s">
        <v>292</v>
      </c>
      <c r="C81" s="36">
        <v>43440</v>
      </c>
      <c r="D81" s="35">
        <v>3</v>
      </c>
      <c r="E81" s="39" t="s">
        <v>113</v>
      </c>
      <c r="F81" s="81" t="s">
        <v>265</v>
      </c>
      <c r="G81" s="50" t="s">
        <v>16</v>
      </c>
    </row>
    <row r="82" spans="1:7" ht="30" customHeight="1">
      <c r="A82" s="3">
        <v>80</v>
      </c>
      <c r="B82" s="63" t="s">
        <v>292</v>
      </c>
      <c r="C82" s="36">
        <v>43307</v>
      </c>
      <c r="D82" s="35">
        <v>6</v>
      </c>
      <c r="E82" s="39" t="s">
        <v>113</v>
      </c>
      <c r="F82" s="81" t="s">
        <v>265</v>
      </c>
      <c r="G82" s="50" t="s">
        <v>16</v>
      </c>
    </row>
    <row r="83" spans="1:7" ht="30" customHeight="1">
      <c r="A83" s="3">
        <v>81</v>
      </c>
      <c r="B83" s="63" t="s">
        <v>309</v>
      </c>
      <c r="C83" s="36">
        <v>43406</v>
      </c>
      <c r="D83" s="35">
        <v>6</v>
      </c>
      <c r="E83" s="39" t="s">
        <v>113</v>
      </c>
      <c r="F83" s="81" t="s">
        <v>265</v>
      </c>
      <c r="G83" s="50" t="s">
        <v>16</v>
      </c>
    </row>
    <row r="84" spans="1:7" ht="30" customHeight="1">
      <c r="A84" s="3">
        <v>82</v>
      </c>
      <c r="B84" s="35" t="s">
        <v>66</v>
      </c>
      <c r="C84" s="63" t="s">
        <v>185</v>
      </c>
      <c r="D84" s="63">
        <v>400</v>
      </c>
      <c r="E84" s="39" t="s">
        <v>113</v>
      </c>
      <c r="F84" s="63" t="s">
        <v>248</v>
      </c>
      <c r="G84" s="50" t="s">
        <v>16</v>
      </c>
    </row>
    <row r="85" spans="1:7" ht="30" customHeight="1">
      <c r="A85" s="3">
        <v>83</v>
      </c>
      <c r="B85" s="44" t="s">
        <v>249</v>
      </c>
      <c r="C85" s="80">
        <v>43278</v>
      </c>
      <c r="D85" s="33">
        <v>50</v>
      </c>
      <c r="E85" s="39" t="s">
        <v>113</v>
      </c>
      <c r="F85" s="63" t="s">
        <v>251</v>
      </c>
      <c r="G85" s="50" t="s">
        <v>16</v>
      </c>
    </row>
    <row r="86" spans="1:7" ht="30" customHeight="1">
      <c r="A86" s="3">
        <v>84</v>
      </c>
      <c r="B86" s="44" t="s">
        <v>249</v>
      </c>
      <c r="C86" s="36">
        <v>43112</v>
      </c>
      <c r="D86" s="35">
        <v>9</v>
      </c>
      <c r="E86" s="39" t="s">
        <v>113</v>
      </c>
      <c r="F86" s="81" t="s">
        <v>265</v>
      </c>
      <c r="G86" s="50" t="s">
        <v>16</v>
      </c>
    </row>
    <row r="87" spans="1:7" ht="30" customHeight="1">
      <c r="A87" s="3">
        <v>85</v>
      </c>
      <c r="B87" s="44" t="s">
        <v>249</v>
      </c>
      <c r="C87" s="36">
        <v>43272</v>
      </c>
      <c r="D87" s="35">
        <v>6</v>
      </c>
      <c r="E87" s="39" t="s">
        <v>113</v>
      </c>
      <c r="F87" s="81" t="s">
        <v>265</v>
      </c>
      <c r="G87" s="50" t="s">
        <v>16</v>
      </c>
    </row>
    <row r="88" spans="1:7" ht="30" customHeight="1">
      <c r="A88" s="3">
        <v>86</v>
      </c>
      <c r="B88" s="35" t="s">
        <v>118</v>
      </c>
      <c r="C88" s="40" t="s">
        <v>252</v>
      </c>
      <c r="D88" s="41">
        <v>300</v>
      </c>
      <c r="E88" s="39" t="s">
        <v>113</v>
      </c>
      <c r="F88" s="41" t="s">
        <v>253</v>
      </c>
      <c r="G88" s="50" t="s">
        <v>16</v>
      </c>
    </row>
    <row r="89" spans="1:7" ht="30" customHeight="1">
      <c r="A89" s="3">
        <v>87</v>
      </c>
      <c r="B89" s="63" t="s">
        <v>301</v>
      </c>
      <c r="C89" s="36">
        <v>43147</v>
      </c>
      <c r="D89" s="35">
        <v>1</v>
      </c>
      <c r="E89" s="39" t="s">
        <v>113</v>
      </c>
      <c r="F89" s="81" t="s">
        <v>265</v>
      </c>
      <c r="G89" s="50" t="s">
        <v>16</v>
      </c>
    </row>
    <row r="90" spans="1:7" ht="30" customHeight="1">
      <c r="A90" s="3">
        <v>88</v>
      </c>
      <c r="B90" s="63" t="s">
        <v>301</v>
      </c>
      <c r="C90" s="36">
        <v>43133</v>
      </c>
      <c r="D90" s="35">
        <v>5</v>
      </c>
      <c r="E90" s="39" t="s">
        <v>113</v>
      </c>
      <c r="F90" s="81" t="s">
        <v>265</v>
      </c>
      <c r="G90" s="50" t="s">
        <v>16</v>
      </c>
    </row>
    <row r="91" spans="1:7" ht="30" customHeight="1">
      <c r="A91" s="3">
        <v>89</v>
      </c>
      <c r="B91" s="35" t="s">
        <v>120</v>
      </c>
      <c r="C91" s="35" t="s">
        <v>254</v>
      </c>
      <c r="D91" s="35">
        <v>100</v>
      </c>
      <c r="E91" s="39" t="s">
        <v>113</v>
      </c>
      <c r="F91" s="35" t="s">
        <v>255</v>
      </c>
      <c r="G91" s="50" t="s">
        <v>16</v>
      </c>
    </row>
    <row r="92" spans="1:7" ht="30" customHeight="1">
      <c r="A92" s="3">
        <v>90</v>
      </c>
      <c r="B92" s="63" t="s">
        <v>287</v>
      </c>
      <c r="C92" s="36" t="s">
        <v>278</v>
      </c>
      <c r="D92" s="35">
        <v>6</v>
      </c>
      <c r="E92" s="39" t="s">
        <v>113</v>
      </c>
      <c r="F92" s="81" t="s">
        <v>265</v>
      </c>
      <c r="G92" s="50" t="s">
        <v>16</v>
      </c>
    </row>
    <row r="93" spans="1:7" ht="30" customHeight="1">
      <c r="A93" s="3">
        <v>91</v>
      </c>
      <c r="B93" s="63" t="s">
        <v>287</v>
      </c>
      <c r="C93" s="36" t="s">
        <v>288</v>
      </c>
      <c r="D93" s="35">
        <v>6</v>
      </c>
      <c r="E93" s="39" t="s">
        <v>113</v>
      </c>
      <c r="F93" s="81" t="s">
        <v>265</v>
      </c>
      <c r="G93" s="50" t="s">
        <v>16</v>
      </c>
    </row>
    <row r="94" spans="1:7" ht="30" customHeight="1">
      <c r="A94" s="3">
        <v>92</v>
      </c>
      <c r="B94" s="63" t="s">
        <v>287</v>
      </c>
      <c r="C94" s="36">
        <v>43118</v>
      </c>
      <c r="D94" s="35">
        <v>2</v>
      </c>
      <c r="E94" s="39" t="s">
        <v>113</v>
      </c>
      <c r="F94" s="81" t="s">
        <v>265</v>
      </c>
      <c r="G94" s="50" t="s">
        <v>16</v>
      </c>
    </row>
    <row r="95" spans="1:7" ht="30" customHeight="1">
      <c r="A95" s="3">
        <v>93</v>
      </c>
      <c r="B95" s="63" t="s">
        <v>294</v>
      </c>
      <c r="C95" s="36">
        <v>43350</v>
      </c>
      <c r="D95" s="35">
        <v>13</v>
      </c>
      <c r="E95" s="39" t="s">
        <v>113</v>
      </c>
      <c r="F95" s="81" t="s">
        <v>265</v>
      </c>
      <c r="G95" s="50" t="s">
        <v>16</v>
      </c>
    </row>
    <row r="96" spans="1:7" ht="30" customHeight="1">
      <c r="A96" s="3">
        <v>94</v>
      </c>
      <c r="B96" s="63" t="s">
        <v>294</v>
      </c>
      <c r="C96" s="36">
        <v>43399</v>
      </c>
      <c r="D96" s="35">
        <v>9</v>
      </c>
      <c r="E96" s="39" t="s">
        <v>113</v>
      </c>
      <c r="F96" s="81" t="s">
        <v>265</v>
      </c>
      <c r="G96" s="50" t="s">
        <v>16</v>
      </c>
    </row>
    <row r="97" spans="1:7" ht="30" customHeight="1">
      <c r="A97" s="3">
        <v>95</v>
      </c>
      <c r="B97" s="63" t="s">
        <v>294</v>
      </c>
      <c r="C97" s="36">
        <v>43433</v>
      </c>
      <c r="D97" s="35">
        <v>7</v>
      </c>
      <c r="E97" s="39" t="s">
        <v>113</v>
      </c>
      <c r="F97" s="81" t="s">
        <v>265</v>
      </c>
      <c r="G97" s="50" t="s">
        <v>16</v>
      </c>
    </row>
    <row r="98" spans="1:7" ht="30" customHeight="1">
      <c r="A98" s="3">
        <v>96</v>
      </c>
      <c r="B98" s="63" t="s">
        <v>294</v>
      </c>
      <c r="C98" s="36">
        <v>43126</v>
      </c>
      <c r="D98" s="35">
        <v>8</v>
      </c>
      <c r="E98" s="39" t="s">
        <v>113</v>
      </c>
      <c r="F98" s="81" t="s">
        <v>265</v>
      </c>
      <c r="G98" s="50" t="s">
        <v>16</v>
      </c>
    </row>
    <row r="99" spans="1:7" ht="30" customHeight="1">
      <c r="A99" s="3">
        <v>97</v>
      </c>
      <c r="B99" s="63" t="s">
        <v>300</v>
      </c>
      <c r="C99" s="36">
        <v>43189</v>
      </c>
      <c r="D99" s="35">
        <v>8</v>
      </c>
      <c r="E99" s="39" t="s">
        <v>113</v>
      </c>
      <c r="F99" s="81" t="s">
        <v>265</v>
      </c>
      <c r="G99" s="50" t="s">
        <v>16</v>
      </c>
    </row>
    <row r="100" spans="1:7" ht="30" customHeight="1">
      <c r="A100" s="3">
        <v>98</v>
      </c>
      <c r="B100" s="63" t="s">
        <v>300</v>
      </c>
      <c r="C100" s="36" t="s">
        <v>271</v>
      </c>
      <c r="D100" s="35">
        <v>1</v>
      </c>
      <c r="E100" s="39" t="s">
        <v>113</v>
      </c>
      <c r="F100" s="81" t="s">
        <v>265</v>
      </c>
      <c r="G100" s="50" t="s">
        <v>16</v>
      </c>
    </row>
    <row r="101" spans="1:7" ht="30" customHeight="1">
      <c r="A101" s="3">
        <v>99</v>
      </c>
      <c r="B101" s="63" t="s">
        <v>300</v>
      </c>
      <c r="C101" s="36">
        <v>43273</v>
      </c>
      <c r="D101" s="35">
        <v>3</v>
      </c>
      <c r="E101" s="39" t="s">
        <v>113</v>
      </c>
      <c r="F101" s="81" t="s">
        <v>265</v>
      </c>
      <c r="G101" s="50" t="s">
        <v>16</v>
      </c>
    </row>
    <row r="102" spans="1:7" ht="30" customHeight="1">
      <c r="A102" s="3">
        <v>100</v>
      </c>
      <c r="B102" s="35" t="s">
        <v>225</v>
      </c>
      <c r="C102" s="36" t="s">
        <v>256</v>
      </c>
      <c r="D102" s="35">
        <v>74</v>
      </c>
      <c r="E102" s="39" t="s">
        <v>113</v>
      </c>
      <c r="F102" s="35" t="s">
        <v>257</v>
      </c>
      <c r="G102" s="50" t="s">
        <v>16</v>
      </c>
    </row>
    <row r="103" spans="1:7" ht="30" customHeight="1">
      <c r="A103" s="3">
        <v>101</v>
      </c>
      <c r="B103" s="35" t="s">
        <v>192</v>
      </c>
      <c r="C103" s="36">
        <v>43134</v>
      </c>
      <c r="D103" s="69">
        <v>60</v>
      </c>
      <c r="E103" s="39" t="s">
        <v>113</v>
      </c>
      <c r="F103" s="35" t="s">
        <v>258</v>
      </c>
      <c r="G103" s="50" t="s">
        <v>16</v>
      </c>
    </row>
    <row r="104" spans="1:7" ht="30" customHeight="1">
      <c r="A104" s="3">
        <v>102</v>
      </c>
      <c r="B104" s="44" t="s">
        <v>259</v>
      </c>
      <c r="C104" s="80">
        <v>43365</v>
      </c>
      <c r="D104" s="33">
        <v>49</v>
      </c>
      <c r="E104" s="39" t="s">
        <v>113</v>
      </c>
      <c r="F104" s="63" t="s">
        <v>250</v>
      </c>
      <c r="G104" s="50" t="s">
        <v>16</v>
      </c>
    </row>
    <row r="105" spans="1:7" ht="30" customHeight="1">
      <c r="A105" s="3">
        <v>103</v>
      </c>
      <c r="B105" s="35" t="s">
        <v>260</v>
      </c>
      <c r="C105" s="36" t="s">
        <v>261</v>
      </c>
      <c r="D105" s="35">
        <v>77</v>
      </c>
      <c r="E105" s="39" t="s">
        <v>113</v>
      </c>
      <c r="F105" s="35" t="s">
        <v>15</v>
      </c>
      <c r="G105" s="50" t="s">
        <v>16</v>
      </c>
    </row>
    <row r="106" spans="1:7" ht="30" customHeight="1">
      <c r="A106" s="3">
        <v>104</v>
      </c>
      <c r="B106" s="63" t="s">
        <v>303</v>
      </c>
      <c r="C106" s="36" t="s">
        <v>272</v>
      </c>
      <c r="D106" s="35">
        <v>5</v>
      </c>
      <c r="E106" s="39" t="s">
        <v>113</v>
      </c>
      <c r="F106" s="81" t="s">
        <v>265</v>
      </c>
      <c r="G106" s="50" t="s">
        <v>16</v>
      </c>
    </row>
    <row r="107" spans="1:7" ht="30" customHeight="1">
      <c r="A107" s="3">
        <v>105</v>
      </c>
      <c r="B107" s="63" t="s">
        <v>305</v>
      </c>
      <c r="C107" s="36" t="s">
        <v>279</v>
      </c>
      <c r="D107" s="35">
        <v>11</v>
      </c>
      <c r="E107" s="39" t="s">
        <v>113</v>
      </c>
      <c r="F107" s="81" t="s">
        <v>265</v>
      </c>
      <c r="G107" s="50" t="s">
        <v>16</v>
      </c>
    </row>
    <row r="108" spans="1:7" ht="32.25" customHeight="1">
      <c r="A108" s="3">
        <v>106</v>
      </c>
      <c r="B108" s="63" t="s">
        <v>308</v>
      </c>
      <c r="C108" s="36">
        <v>43398</v>
      </c>
      <c r="D108" s="35">
        <v>12</v>
      </c>
      <c r="E108" s="39" t="s">
        <v>113</v>
      </c>
      <c r="F108" s="81" t="s">
        <v>265</v>
      </c>
      <c r="G108" s="50" t="s">
        <v>16</v>
      </c>
    </row>
    <row r="109" spans="1:7" ht="38.25">
      <c r="A109" s="3">
        <v>107</v>
      </c>
      <c r="B109" s="63" t="s">
        <v>518</v>
      </c>
      <c r="C109" s="123" t="s">
        <v>655</v>
      </c>
      <c r="D109" s="124">
        <v>200</v>
      </c>
      <c r="E109" s="39" t="s">
        <v>113</v>
      </c>
      <c r="F109" s="124" t="s">
        <v>656</v>
      </c>
      <c r="G109" s="50" t="s">
        <v>16</v>
      </c>
    </row>
    <row r="110" spans="1:7" ht="25.5">
      <c r="A110" s="3">
        <v>108</v>
      </c>
      <c r="B110" s="63" t="s">
        <v>518</v>
      </c>
      <c r="C110" s="123">
        <v>43400</v>
      </c>
      <c r="D110" s="124">
        <v>26</v>
      </c>
      <c r="E110" s="39" t="s">
        <v>113</v>
      </c>
      <c r="F110" s="124" t="s">
        <v>657</v>
      </c>
      <c r="G110" s="50" t="s">
        <v>16</v>
      </c>
    </row>
    <row r="112" spans="1:7">
      <c r="F112" s="10" t="s">
        <v>136</v>
      </c>
      <c r="G112" s="14">
        <f>SUM(D3:D110)</f>
        <v>3856</v>
      </c>
    </row>
    <row r="113" spans="6:7">
      <c r="F113" s="10" t="s">
        <v>44</v>
      </c>
      <c r="G113" s="14">
        <v>2664</v>
      </c>
    </row>
    <row r="114" spans="6:7">
      <c r="F114" s="10" t="s">
        <v>45</v>
      </c>
      <c r="G114" s="15">
        <v>448</v>
      </c>
    </row>
    <row r="115" spans="6:7">
      <c r="F115" s="12" t="s">
        <v>34</v>
      </c>
      <c r="G115" s="16">
        <f>SUM(G112:G114)</f>
        <v>6968</v>
      </c>
    </row>
  </sheetData>
  <sortState ref="A3:G109">
    <sortCondition ref="E10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0" fitToHeight="2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topLeftCell="A32" workbookViewId="0">
      <selection activeCell="A3" sqref="A3:A42"/>
    </sheetView>
  </sheetViews>
  <sheetFormatPr defaultRowHeight="15"/>
  <cols>
    <col min="1" max="1" width="5.28515625" customWidth="1"/>
    <col min="2" max="2" width="22.5703125" customWidth="1"/>
    <col min="3" max="3" width="13.42578125" customWidth="1"/>
    <col min="4" max="4" width="18.7109375" customWidth="1"/>
    <col min="5" max="5" width="19.7109375" customWidth="1"/>
    <col min="6" max="6" width="42.85546875" customWidth="1"/>
    <col min="7" max="7" width="18" customWidth="1"/>
  </cols>
  <sheetData>
    <row r="1" spans="1:10" ht="64.5" customHeight="1" thickBot="1">
      <c r="A1" s="146" t="s">
        <v>17</v>
      </c>
      <c r="B1" s="146"/>
      <c r="C1" s="146"/>
      <c r="D1" s="146"/>
      <c r="E1" s="146"/>
      <c r="F1" s="146"/>
      <c r="G1" s="146"/>
    </row>
    <row r="2" spans="1:10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57.75" customHeight="1">
      <c r="A3" s="3">
        <v>1</v>
      </c>
      <c r="B3" s="50" t="s">
        <v>48</v>
      </c>
      <c r="C3" s="36">
        <v>43139</v>
      </c>
      <c r="D3" s="76">
        <v>250</v>
      </c>
      <c r="E3" s="36" t="s">
        <v>124</v>
      </c>
      <c r="F3" s="36" t="s">
        <v>311</v>
      </c>
      <c r="G3" s="36" t="s">
        <v>312</v>
      </c>
      <c r="I3" s="39" t="s">
        <v>113</v>
      </c>
      <c r="J3" s="125">
        <f>SUM(D30:D42)</f>
        <v>1263</v>
      </c>
    </row>
    <row r="4" spans="1:10" ht="37.5" customHeight="1">
      <c r="A4" s="3">
        <v>2</v>
      </c>
      <c r="B4" s="50" t="s">
        <v>48</v>
      </c>
      <c r="C4" s="36">
        <v>43157</v>
      </c>
      <c r="D4" s="76">
        <v>250</v>
      </c>
      <c r="E4" s="36" t="s">
        <v>124</v>
      </c>
      <c r="F4" s="36" t="s">
        <v>313</v>
      </c>
      <c r="G4" s="36" t="s">
        <v>312</v>
      </c>
    </row>
    <row r="5" spans="1:10" ht="37.5" customHeight="1">
      <c r="A5" s="3">
        <v>3</v>
      </c>
      <c r="B5" s="50" t="s">
        <v>48</v>
      </c>
      <c r="C5" s="50">
        <v>43189</v>
      </c>
      <c r="D5" s="69">
        <v>250</v>
      </c>
      <c r="E5" s="50" t="s">
        <v>124</v>
      </c>
      <c r="F5" s="50" t="s">
        <v>315</v>
      </c>
      <c r="G5" s="50" t="s">
        <v>312</v>
      </c>
    </row>
    <row r="6" spans="1:10" ht="37.5" customHeight="1">
      <c r="A6" s="3">
        <v>4</v>
      </c>
      <c r="B6" s="48" t="s">
        <v>51</v>
      </c>
      <c r="C6" s="36">
        <v>43167</v>
      </c>
      <c r="D6" s="69">
        <v>100</v>
      </c>
      <c r="E6" s="48" t="s">
        <v>124</v>
      </c>
      <c r="F6" s="48" t="s">
        <v>229</v>
      </c>
      <c r="G6" s="48" t="s">
        <v>312</v>
      </c>
    </row>
    <row r="7" spans="1:10" ht="37.5" customHeight="1">
      <c r="A7" s="3">
        <v>5</v>
      </c>
      <c r="B7" s="35" t="s">
        <v>51</v>
      </c>
      <c r="C7" s="36">
        <v>43174</v>
      </c>
      <c r="D7" s="35">
        <v>190</v>
      </c>
      <c r="E7" s="35" t="s">
        <v>124</v>
      </c>
      <c r="F7" s="48" t="s">
        <v>316</v>
      </c>
      <c r="G7" s="48" t="s">
        <v>312</v>
      </c>
    </row>
    <row r="8" spans="1:10" ht="37.5" customHeight="1">
      <c r="A8" s="3">
        <v>6</v>
      </c>
      <c r="B8" s="35" t="s">
        <v>51</v>
      </c>
      <c r="C8" s="36">
        <v>43181</v>
      </c>
      <c r="D8" s="35">
        <v>180</v>
      </c>
      <c r="E8" s="35" t="s">
        <v>124</v>
      </c>
      <c r="F8" s="48" t="s">
        <v>316</v>
      </c>
      <c r="G8" s="48" t="s">
        <v>312</v>
      </c>
    </row>
    <row r="9" spans="1:10" ht="37.5" customHeight="1">
      <c r="A9" s="3">
        <v>7</v>
      </c>
      <c r="B9" s="35" t="s">
        <v>52</v>
      </c>
      <c r="C9" s="36">
        <v>43378</v>
      </c>
      <c r="D9" s="35">
        <v>200</v>
      </c>
      <c r="E9" s="36" t="s">
        <v>124</v>
      </c>
      <c r="F9" s="35" t="s">
        <v>318</v>
      </c>
      <c r="G9" s="48" t="s">
        <v>312</v>
      </c>
    </row>
    <row r="10" spans="1:10" ht="37.5" customHeight="1">
      <c r="A10" s="3">
        <v>8</v>
      </c>
      <c r="B10" s="35" t="s">
        <v>211</v>
      </c>
      <c r="C10" s="36">
        <v>43158</v>
      </c>
      <c r="D10" s="69">
        <v>250</v>
      </c>
      <c r="E10" s="35" t="s">
        <v>124</v>
      </c>
      <c r="F10" s="35" t="s">
        <v>320</v>
      </c>
      <c r="G10" s="48" t="s">
        <v>312</v>
      </c>
    </row>
    <row r="11" spans="1:10" ht="37.5" customHeight="1">
      <c r="A11" s="3">
        <v>9</v>
      </c>
      <c r="B11" s="35" t="s">
        <v>321</v>
      </c>
      <c r="C11" s="36">
        <v>43165</v>
      </c>
      <c r="D11" s="69">
        <v>250</v>
      </c>
      <c r="E11" s="35" t="s">
        <v>124</v>
      </c>
      <c r="F11" s="35" t="s">
        <v>322</v>
      </c>
      <c r="G11" s="48" t="s">
        <v>312</v>
      </c>
    </row>
    <row r="12" spans="1:10" ht="37.5" customHeight="1">
      <c r="A12" s="3">
        <v>10</v>
      </c>
      <c r="B12" s="35" t="s">
        <v>321</v>
      </c>
      <c r="C12" s="36">
        <v>43172</v>
      </c>
      <c r="D12" s="69">
        <v>250</v>
      </c>
      <c r="E12" s="35" t="s">
        <v>124</v>
      </c>
      <c r="F12" s="35" t="s">
        <v>322</v>
      </c>
      <c r="G12" s="48" t="s">
        <v>312</v>
      </c>
    </row>
    <row r="13" spans="1:10" ht="37.5" customHeight="1">
      <c r="A13" s="3">
        <v>11</v>
      </c>
      <c r="B13" s="35" t="s">
        <v>321</v>
      </c>
      <c r="C13" s="36">
        <v>43186</v>
      </c>
      <c r="D13" s="69">
        <v>250</v>
      </c>
      <c r="E13" s="35" t="s">
        <v>124</v>
      </c>
      <c r="F13" s="35" t="s">
        <v>323</v>
      </c>
      <c r="G13" s="48" t="s">
        <v>312</v>
      </c>
    </row>
    <row r="14" spans="1:10" ht="37.5" customHeight="1">
      <c r="A14" s="3">
        <v>12</v>
      </c>
      <c r="B14" s="35" t="s">
        <v>111</v>
      </c>
      <c r="C14" s="78">
        <v>43151</v>
      </c>
      <c r="D14" s="76">
        <v>100</v>
      </c>
      <c r="E14" s="36" t="s">
        <v>124</v>
      </c>
      <c r="F14" s="35" t="s">
        <v>324</v>
      </c>
      <c r="G14" s="48" t="s">
        <v>312</v>
      </c>
    </row>
    <row r="15" spans="1:10" ht="37.5" customHeight="1">
      <c r="A15" s="3">
        <v>13</v>
      </c>
      <c r="B15" s="35" t="s">
        <v>111</v>
      </c>
      <c r="C15" s="78">
        <v>43154</v>
      </c>
      <c r="D15" s="76">
        <v>74</v>
      </c>
      <c r="E15" s="36" t="s">
        <v>124</v>
      </c>
      <c r="F15" s="35" t="s">
        <v>325</v>
      </c>
      <c r="G15" s="48" t="s">
        <v>312</v>
      </c>
    </row>
    <row r="16" spans="1:10" ht="37.5" customHeight="1">
      <c r="A16" s="3">
        <v>14</v>
      </c>
      <c r="B16" s="35" t="s">
        <v>111</v>
      </c>
      <c r="C16" s="78">
        <v>43161</v>
      </c>
      <c r="D16" s="76">
        <v>100</v>
      </c>
      <c r="E16" s="36" t="s">
        <v>124</v>
      </c>
      <c r="F16" s="35" t="s">
        <v>326</v>
      </c>
      <c r="G16" s="48" t="s">
        <v>312</v>
      </c>
    </row>
    <row r="17" spans="1:7" ht="37.5" customHeight="1">
      <c r="A17" s="3">
        <v>15</v>
      </c>
      <c r="B17" s="35" t="s">
        <v>111</v>
      </c>
      <c r="C17" s="78">
        <v>43168</v>
      </c>
      <c r="D17" s="76">
        <v>100</v>
      </c>
      <c r="E17" s="36" t="s">
        <v>124</v>
      </c>
      <c r="F17" s="35" t="s">
        <v>327</v>
      </c>
      <c r="G17" s="48" t="s">
        <v>312</v>
      </c>
    </row>
    <row r="18" spans="1:7" ht="37.5" customHeight="1">
      <c r="A18" s="3">
        <v>16</v>
      </c>
      <c r="B18" s="35" t="s">
        <v>111</v>
      </c>
      <c r="C18" s="78">
        <v>43175</v>
      </c>
      <c r="D18" s="35">
        <v>100</v>
      </c>
      <c r="E18" s="36" t="s">
        <v>124</v>
      </c>
      <c r="F18" s="35" t="s">
        <v>318</v>
      </c>
      <c r="G18" s="48" t="s">
        <v>312</v>
      </c>
    </row>
    <row r="19" spans="1:7" ht="37.5" customHeight="1">
      <c r="A19" s="3">
        <v>17</v>
      </c>
      <c r="B19" s="35" t="s">
        <v>180</v>
      </c>
      <c r="C19" s="36">
        <v>43378</v>
      </c>
      <c r="D19" s="35">
        <v>200</v>
      </c>
      <c r="E19" s="36" t="s">
        <v>124</v>
      </c>
      <c r="F19" s="35" t="s">
        <v>318</v>
      </c>
      <c r="G19" s="48" t="s">
        <v>312</v>
      </c>
    </row>
    <row r="20" spans="1:7" ht="37.5" customHeight="1">
      <c r="A20" s="3">
        <v>18</v>
      </c>
      <c r="B20" s="35" t="s">
        <v>332</v>
      </c>
      <c r="C20" s="36">
        <v>43182</v>
      </c>
      <c r="D20" s="69">
        <v>250</v>
      </c>
      <c r="E20" s="35" t="s">
        <v>124</v>
      </c>
      <c r="F20" s="35" t="s">
        <v>322</v>
      </c>
      <c r="G20" s="48" t="s">
        <v>312</v>
      </c>
    </row>
    <row r="21" spans="1:7" ht="37.5" customHeight="1">
      <c r="A21" s="3">
        <v>19</v>
      </c>
      <c r="B21" s="35" t="s">
        <v>334</v>
      </c>
      <c r="C21" s="36">
        <v>43160</v>
      </c>
      <c r="D21" s="69">
        <v>250</v>
      </c>
      <c r="E21" s="35" t="s">
        <v>124</v>
      </c>
      <c r="F21" s="35" t="s">
        <v>335</v>
      </c>
      <c r="G21" s="48" t="s">
        <v>312</v>
      </c>
    </row>
    <row r="22" spans="1:7" ht="37.5" customHeight="1">
      <c r="A22" s="3">
        <v>20</v>
      </c>
      <c r="B22" s="35" t="s">
        <v>123</v>
      </c>
      <c r="C22" s="50">
        <v>43141</v>
      </c>
      <c r="D22" s="69">
        <v>250</v>
      </c>
      <c r="E22" s="35" t="s">
        <v>124</v>
      </c>
      <c r="F22" s="35" t="s">
        <v>336</v>
      </c>
      <c r="G22" s="48" t="s">
        <v>312</v>
      </c>
    </row>
    <row r="23" spans="1:7" ht="37.5" customHeight="1">
      <c r="A23" s="3">
        <v>21</v>
      </c>
      <c r="B23" s="35" t="s">
        <v>123</v>
      </c>
      <c r="C23" s="50">
        <v>43152</v>
      </c>
      <c r="D23" s="69">
        <v>250</v>
      </c>
      <c r="E23" s="35" t="s">
        <v>124</v>
      </c>
      <c r="F23" s="35" t="s">
        <v>337</v>
      </c>
      <c r="G23" s="48" t="s">
        <v>312</v>
      </c>
    </row>
    <row r="24" spans="1:7" ht="37.5" customHeight="1">
      <c r="A24" s="3">
        <v>22</v>
      </c>
      <c r="B24" s="35" t="s">
        <v>123</v>
      </c>
      <c r="C24" s="50">
        <v>43154</v>
      </c>
      <c r="D24" s="69">
        <v>250</v>
      </c>
      <c r="E24" s="35" t="s">
        <v>124</v>
      </c>
      <c r="F24" s="35" t="s">
        <v>337</v>
      </c>
      <c r="G24" s="48" t="s">
        <v>312</v>
      </c>
    </row>
    <row r="25" spans="1:7" ht="37.5" customHeight="1">
      <c r="A25" s="3">
        <v>23</v>
      </c>
      <c r="B25" s="35" t="s">
        <v>123</v>
      </c>
      <c r="C25" s="42" t="s">
        <v>338</v>
      </c>
      <c r="D25" s="43">
        <v>45</v>
      </c>
      <c r="E25" s="35" t="s">
        <v>124</v>
      </c>
      <c r="F25" s="83" t="s">
        <v>339</v>
      </c>
      <c r="G25" s="48" t="s">
        <v>312</v>
      </c>
    </row>
    <row r="26" spans="1:7" ht="37.5" customHeight="1">
      <c r="A26" s="3">
        <v>24</v>
      </c>
      <c r="B26" s="35" t="s">
        <v>260</v>
      </c>
      <c r="C26" s="36">
        <v>43378</v>
      </c>
      <c r="D26" s="35">
        <v>200</v>
      </c>
      <c r="E26" s="35" t="s">
        <v>124</v>
      </c>
      <c r="F26" s="35" t="s">
        <v>318</v>
      </c>
      <c r="G26" s="48" t="s">
        <v>312</v>
      </c>
    </row>
    <row r="27" spans="1:7" ht="37.5" customHeight="1">
      <c r="A27" s="3">
        <v>25</v>
      </c>
      <c r="B27" s="44" t="s">
        <v>126</v>
      </c>
      <c r="C27" s="45">
        <v>43439</v>
      </c>
      <c r="D27" s="46">
        <v>100</v>
      </c>
      <c r="E27" s="35" t="s">
        <v>124</v>
      </c>
      <c r="F27" s="46" t="s">
        <v>340</v>
      </c>
      <c r="G27" s="48" t="s">
        <v>312</v>
      </c>
    </row>
    <row r="28" spans="1:7" ht="37.5" customHeight="1">
      <c r="A28" s="3">
        <v>26</v>
      </c>
      <c r="B28" s="50" t="s">
        <v>48</v>
      </c>
      <c r="C28" s="50">
        <v>43166</v>
      </c>
      <c r="D28" s="69">
        <v>100</v>
      </c>
      <c r="E28" s="35" t="s">
        <v>124</v>
      </c>
      <c r="F28" s="50" t="s">
        <v>228</v>
      </c>
      <c r="G28" s="50" t="s">
        <v>343</v>
      </c>
    </row>
    <row r="29" spans="1:7" ht="37.5" customHeight="1">
      <c r="A29" s="3">
        <v>27</v>
      </c>
      <c r="B29" s="63" t="s">
        <v>518</v>
      </c>
      <c r="C29" s="123">
        <v>43365</v>
      </c>
      <c r="D29" s="124">
        <v>70</v>
      </c>
      <c r="E29" s="35" t="s">
        <v>124</v>
      </c>
      <c r="F29" s="124" t="s">
        <v>658</v>
      </c>
      <c r="G29" s="48" t="s">
        <v>312</v>
      </c>
    </row>
    <row r="30" spans="1:7" ht="37.5" customHeight="1">
      <c r="A30" s="3">
        <v>28</v>
      </c>
      <c r="B30" s="50" t="s">
        <v>48</v>
      </c>
      <c r="C30" s="50">
        <v>43167</v>
      </c>
      <c r="D30" s="69">
        <v>50</v>
      </c>
      <c r="E30" s="39" t="s">
        <v>113</v>
      </c>
      <c r="F30" s="50" t="s">
        <v>314</v>
      </c>
      <c r="G30" s="50" t="s">
        <v>312</v>
      </c>
    </row>
    <row r="31" spans="1:7" ht="37.5" customHeight="1">
      <c r="A31" s="3">
        <v>29</v>
      </c>
      <c r="B31" s="35" t="s">
        <v>51</v>
      </c>
      <c r="C31" s="35" t="s">
        <v>230</v>
      </c>
      <c r="D31" s="35">
        <v>15</v>
      </c>
      <c r="E31" s="39" t="s">
        <v>113</v>
      </c>
      <c r="F31" s="48" t="s">
        <v>317</v>
      </c>
      <c r="G31" s="48" t="s">
        <v>312</v>
      </c>
    </row>
    <row r="32" spans="1:7" ht="37.5" customHeight="1">
      <c r="A32" s="3">
        <v>30</v>
      </c>
      <c r="B32" s="35" t="s">
        <v>52</v>
      </c>
      <c r="C32" s="36" t="s">
        <v>232</v>
      </c>
      <c r="D32" s="35">
        <v>68</v>
      </c>
      <c r="E32" s="39" t="s">
        <v>113</v>
      </c>
      <c r="F32" s="35" t="s">
        <v>319</v>
      </c>
      <c r="G32" s="48" t="s">
        <v>312</v>
      </c>
    </row>
    <row r="33" spans="1:7" ht="37.5" customHeight="1">
      <c r="A33" s="3">
        <v>31</v>
      </c>
      <c r="B33" s="35" t="s">
        <v>111</v>
      </c>
      <c r="C33" s="36" t="s">
        <v>328</v>
      </c>
      <c r="D33" s="35">
        <v>100</v>
      </c>
      <c r="E33" s="39" t="s">
        <v>113</v>
      </c>
      <c r="F33" s="35" t="s">
        <v>329</v>
      </c>
      <c r="G33" s="48" t="s">
        <v>312</v>
      </c>
    </row>
    <row r="34" spans="1:7" ht="37.5" customHeight="1">
      <c r="A34" s="3">
        <v>32</v>
      </c>
      <c r="B34" s="35" t="s">
        <v>75</v>
      </c>
      <c r="C34" s="37">
        <v>43178</v>
      </c>
      <c r="D34" s="39">
        <v>50</v>
      </c>
      <c r="E34" s="39" t="s">
        <v>113</v>
      </c>
      <c r="F34" s="39" t="s">
        <v>330</v>
      </c>
      <c r="G34" s="48" t="s">
        <v>312</v>
      </c>
    </row>
    <row r="35" spans="1:7" ht="37.5" customHeight="1">
      <c r="A35" s="3">
        <v>33</v>
      </c>
      <c r="B35" s="35" t="s">
        <v>59</v>
      </c>
      <c r="C35" s="50" t="s">
        <v>170</v>
      </c>
      <c r="D35" s="69">
        <v>25</v>
      </c>
      <c r="E35" s="39" t="s">
        <v>113</v>
      </c>
      <c r="F35" s="35" t="s">
        <v>331</v>
      </c>
      <c r="G35" s="48" t="s">
        <v>312</v>
      </c>
    </row>
    <row r="36" spans="1:7" ht="37.5" customHeight="1">
      <c r="A36" s="3">
        <v>34</v>
      </c>
      <c r="B36" s="35" t="s">
        <v>65</v>
      </c>
      <c r="C36" s="36">
        <v>43245</v>
      </c>
      <c r="D36" s="35">
        <v>40</v>
      </c>
      <c r="E36" s="39" t="s">
        <v>113</v>
      </c>
      <c r="F36" s="35" t="s">
        <v>182</v>
      </c>
      <c r="G36" s="48" t="s">
        <v>312</v>
      </c>
    </row>
    <row r="37" spans="1:7" ht="37.5" customHeight="1">
      <c r="A37" s="3">
        <v>35</v>
      </c>
      <c r="B37" s="35" t="s">
        <v>66</v>
      </c>
      <c r="C37" s="63" t="s">
        <v>185</v>
      </c>
      <c r="D37" s="63">
        <v>400</v>
      </c>
      <c r="E37" s="39" t="s">
        <v>113</v>
      </c>
      <c r="F37" s="63" t="s">
        <v>333</v>
      </c>
      <c r="G37" s="48" t="s">
        <v>312</v>
      </c>
    </row>
    <row r="38" spans="1:7" ht="25.5">
      <c r="A38" s="3">
        <v>36</v>
      </c>
      <c r="B38" s="35" t="s">
        <v>120</v>
      </c>
      <c r="C38" s="35" t="s">
        <v>254</v>
      </c>
      <c r="D38" s="35">
        <v>100</v>
      </c>
      <c r="E38" s="39" t="s">
        <v>113</v>
      </c>
      <c r="F38" s="35" t="s">
        <v>255</v>
      </c>
      <c r="G38" s="48" t="s">
        <v>312</v>
      </c>
    </row>
    <row r="39" spans="1:7" ht="25.5">
      <c r="A39" s="3">
        <v>37</v>
      </c>
      <c r="B39" s="44" t="s">
        <v>126</v>
      </c>
      <c r="C39" s="45" t="s">
        <v>201</v>
      </c>
      <c r="D39" s="46">
        <v>322</v>
      </c>
      <c r="E39" s="39" t="s">
        <v>113</v>
      </c>
      <c r="F39" s="46" t="s">
        <v>341</v>
      </c>
      <c r="G39" s="48" t="s">
        <v>312</v>
      </c>
    </row>
    <row r="40" spans="1:7" ht="25.5">
      <c r="A40" s="3">
        <v>38</v>
      </c>
      <c r="B40" s="44" t="s">
        <v>128</v>
      </c>
      <c r="C40" s="36" t="s">
        <v>264</v>
      </c>
      <c r="D40" s="35">
        <v>30</v>
      </c>
      <c r="E40" s="39" t="s">
        <v>113</v>
      </c>
      <c r="F40" s="35" t="s">
        <v>342</v>
      </c>
      <c r="G40" s="48" t="s">
        <v>312</v>
      </c>
    </row>
    <row r="41" spans="1:7" ht="25.5">
      <c r="A41" s="3">
        <v>39</v>
      </c>
      <c r="B41" s="63" t="s">
        <v>518</v>
      </c>
      <c r="C41" s="123">
        <v>43399</v>
      </c>
      <c r="D41" s="124">
        <v>26</v>
      </c>
      <c r="E41" s="39" t="s">
        <v>113</v>
      </c>
      <c r="F41" s="124" t="s">
        <v>657</v>
      </c>
      <c r="G41" s="48" t="s">
        <v>312</v>
      </c>
    </row>
    <row r="42" spans="1:7" ht="25.5">
      <c r="A42" s="3">
        <v>40</v>
      </c>
      <c r="B42" s="63" t="s">
        <v>518</v>
      </c>
      <c r="C42" s="123">
        <v>43428</v>
      </c>
      <c r="D42" s="124">
        <v>37</v>
      </c>
      <c r="E42" s="39" t="s">
        <v>113</v>
      </c>
      <c r="F42" s="124" t="s">
        <v>659</v>
      </c>
      <c r="G42" s="48" t="s">
        <v>312</v>
      </c>
    </row>
    <row r="44" spans="1:7">
      <c r="F44" s="10" t="s">
        <v>136</v>
      </c>
      <c r="G44" s="14">
        <f>SUM(D4:D42)</f>
        <v>5872</v>
      </c>
    </row>
    <row r="45" spans="1:7">
      <c r="F45" s="10" t="s">
        <v>44</v>
      </c>
      <c r="G45" s="14">
        <v>5837</v>
      </c>
    </row>
    <row r="46" spans="1:7">
      <c r="F46" s="10" t="s">
        <v>45</v>
      </c>
      <c r="G46" s="15">
        <v>1525</v>
      </c>
    </row>
    <row r="47" spans="1:7">
      <c r="F47" s="12" t="s">
        <v>34</v>
      </c>
      <c r="G47" s="16">
        <f>SUM(G44:G46)</f>
        <v>13234</v>
      </c>
    </row>
  </sheetData>
  <sortState ref="A3:G42">
    <sortCondition ref="E42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1"/>
  <sheetViews>
    <sheetView topLeftCell="A15" workbookViewId="0">
      <selection activeCell="C24" sqref="C24"/>
    </sheetView>
  </sheetViews>
  <sheetFormatPr defaultRowHeight="15"/>
  <cols>
    <col min="1" max="1" width="5.28515625" customWidth="1"/>
    <col min="2" max="2" width="18" customWidth="1"/>
    <col min="3" max="3" width="14.42578125" customWidth="1"/>
    <col min="4" max="4" width="22" customWidth="1"/>
    <col min="5" max="5" width="29.28515625" customWidth="1"/>
    <col min="6" max="6" width="52.28515625" customWidth="1"/>
    <col min="7" max="7" width="18" customWidth="1"/>
  </cols>
  <sheetData>
    <row r="1" spans="1:10" ht="64.5" customHeight="1" thickBot="1">
      <c r="A1" s="146" t="s">
        <v>18</v>
      </c>
      <c r="B1" s="146"/>
      <c r="C1" s="146"/>
      <c r="D1" s="146"/>
      <c r="E1" s="146"/>
      <c r="F1" s="146"/>
      <c r="G1" s="146"/>
    </row>
    <row r="2" spans="1:10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57.75" customHeight="1">
      <c r="A3" s="3">
        <v>1</v>
      </c>
      <c r="B3" s="35" t="s">
        <v>152</v>
      </c>
      <c r="C3" s="67" t="s">
        <v>347</v>
      </c>
      <c r="D3" s="68">
        <v>200</v>
      </c>
      <c r="E3" s="63" t="s">
        <v>8</v>
      </c>
      <c r="F3" s="68" t="s">
        <v>348</v>
      </c>
      <c r="G3" s="68" t="s">
        <v>344</v>
      </c>
      <c r="I3" s="35" t="s">
        <v>145</v>
      </c>
      <c r="J3">
        <f>SUM(D13:D23)</f>
        <v>464</v>
      </c>
    </row>
    <row r="4" spans="1:10" ht="37.5" customHeight="1">
      <c r="A4" s="3">
        <v>2</v>
      </c>
      <c r="B4" s="44" t="s">
        <v>77</v>
      </c>
      <c r="C4" s="36">
        <v>43430</v>
      </c>
      <c r="D4" s="35">
        <v>150</v>
      </c>
      <c r="E4" s="63" t="s">
        <v>8</v>
      </c>
      <c r="F4" s="48" t="s">
        <v>367</v>
      </c>
      <c r="G4" s="68" t="s">
        <v>344</v>
      </c>
    </row>
    <row r="5" spans="1:10" ht="37.5" customHeight="1">
      <c r="A5" s="3">
        <v>3</v>
      </c>
      <c r="B5" s="35" t="s">
        <v>178</v>
      </c>
      <c r="C5" s="50">
        <v>43432</v>
      </c>
      <c r="D5" s="35">
        <v>2</v>
      </c>
      <c r="E5" s="63" t="s">
        <v>8</v>
      </c>
      <c r="F5" s="35" t="s">
        <v>353</v>
      </c>
      <c r="G5" s="68" t="s">
        <v>344</v>
      </c>
    </row>
    <row r="6" spans="1:10" ht="37.5" customHeight="1">
      <c r="A6" s="3">
        <v>4</v>
      </c>
      <c r="B6" s="35" t="s">
        <v>178</v>
      </c>
      <c r="C6" s="50">
        <v>43439</v>
      </c>
      <c r="D6" s="35">
        <v>2</v>
      </c>
      <c r="E6" s="63" t="s">
        <v>8</v>
      </c>
      <c r="F6" s="35" t="s">
        <v>353</v>
      </c>
      <c r="G6" s="68" t="s">
        <v>344</v>
      </c>
    </row>
    <row r="7" spans="1:10" ht="37.5" customHeight="1">
      <c r="A7" s="3">
        <v>5</v>
      </c>
      <c r="B7" s="35" t="s">
        <v>354</v>
      </c>
      <c r="C7" s="84">
        <v>43444</v>
      </c>
      <c r="D7" s="85">
        <v>50</v>
      </c>
      <c r="E7" s="63" t="s">
        <v>8</v>
      </c>
      <c r="F7" s="86" t="s">
        <v>365</v>
      </c>
      <c r="G7" s="68" t="s">
        <v>344</v>
      </c>
    </row>
    <row r="8" spans="1:10" ht="30">
      <c r="A8" s="3">
        <v>6</v>
      </c>
      <c r="B8" s="35" t="s">
        <v>66</v>
      </c>
      <c r="C8" s="75">
        <v>43261</v>
      </c>
      <c r="D8" s="63">
        <v>70</v>
      </c>
      <c r="E8" s="63" t="s">
        <v>8</v>
      </c>
      <c r="F8" s="63" t="s">
        <v>355</v>
      </c>
      <c r="G8" s="68" t="s">
        <v>344</v>
      </c>
    </row>
    <row r="9" spans="1:10" ht="30">
      <c r="A9" s="3">
        <v>7</v>
      </c>
      <c r="B9" s="35" t="s">
        <v>68</v>
      </c>
      <c r="C9" s="36">
        <v>43388</v>
      </c>
      <c r="D9" s="35">
        <v>350</v>
      </c>
      <c r="E9" s="35" t="s">
        <v>124</v>
      </c>
      <c r="F9" s="35" t="s">
        <v>358</v>
      </c>
      <c r="G9" s="68" t="s">
        <v>344</v>
      </c>
    </row>
    <row r="10" spans="1:10" ht="30">
      <c r="A10" s="3">
        <v>8</v>
      </c>
      <c r="B10" s="35" t="s">
        <v>120</v>
      </c>
      <c r="C10" s="36">
        <v>43143</v>
      </c>
      <c r="D10" s="69">
        <v>50</v>
      </c>
      <c r="E10" s="35" t="s">
        <v>124</v>
      </c>
      <c r="F10" s="35" t="s">
        <v>366</v>
      </c>
      <c r="G10" s="68" t="s">
        <v>344</v>
      </c>
    </row>
    <row r="11" spans="1:10" ht="30">
      <c r="A11" s="3">
        <v>9</v>
      </c>
      <c r="B11" s="44" t="s">
        <v>128</v>
      </c>
      <c r="C11" s="36" t="s">
        <v>264</v>
      </c>
      <c r="D11" s="35">
        <v>1450</v>
      </c>
      <c r="E11" s="35" t="s">
        <v>124</v>
      </c>
      <c r="F11" s="35" t="s">
        <v>360</v>
      </c>
      <c r="G11" s="68" t="s">
        <v>344</v>
      </c>
    </row>
    <row r="12" spans="1:10" ht="38.25">
      <c r="A12" s="3">
        <v>10</v>
      </c>
      <c r="B12" s="44" t="s">
        <v>128</v>
      </c>
      <c r="C12" s="36" t="s">
        <v>361</v>
      </c>
      <c r="D12" s="35">
        <v>859</v>
      </c>
      <c r="E12" s="35" t="s">
        <v>124</v>
      </c>
      <c r="F12" s="35" t="s">
        <v>362</v>
      </c>
      <c r="G12" s="68" t="s">
        <v>344</v>
      </c>
    </row>
    <row r="13" spans="1:10" ht="30">
      <c r="A13" s="3">
        <v>11</v>
      </c>
      <c r="B13" s="35" t="s">
        <v>51</v>
      </c>
      <c r="C13" s="35" t="s">
        <v>230</v>
      </c>
      <c r="D13" s="35">
        <v>15</v>
      </c>
      <c r="E13" s="35" t="s">
        <v>145</v>
      </c>
      <c r="F13" s="48" t="s">
        <v>368</v>
      </c>
      <c r="G13" s="68" t="s">
        <v>344</v>
      </c>
    </row>
    <row r="14" spans="1:10" ht="38.25">
      <c r="A14" s="3">
        <v>12</v>
      </c>
      <c r="B14" s="35" t="s">
        <v>52</v>
      </c>
      <c r="C14" s="36" t="s">
        <v>345</v>
      </c>
      <c r="D14" s="35">
        <v>32</v>
      </c>
      <c r="E14" s="35" t="s">
        <v>145</v>
      </c>
      <c r="F14" s="35" t="s">
        <v>346</v>
      </c>
      <c r="G14" s="68" t="s">
        <v>344</v>
      </c>
    </row>
    <row r="15" spans="1:10" ht="30">
      <c r="A15" s="3">
        <v>13</v>
      </c>
      <c r="B15" s="35" t="s">
        <v>111</v>
      </c>
      <c r="C15" s="36" t="s">
        <v>328</v>
      </c>
      <c r="D15" s="35">
        <v>10</v>
      </c>
      <c r="E15" s="35" t="s">
        <v>145</v>
      </c>
      <c r="F15" s="48" t="s">
        <v>367</v>
      </c>
      <c r="G15" s="68" t="s">
        <v>344</v>
      </c>
    </row>
    <row r="16" spans="1:10" ht="30">
      <c r="A16" s="3">
        <v>14</v>
      </c>
      <c r="B16" s="35" t="s">
        <v>75</v>
      </c>
      <c r="C16" s="37" t="s">
        <v>349</v>
      </c>
      <c r="D16" s="39">
        <v>120</v>
      </c>
      <c r="E16" s="35" t="s">
        <v>145</v>
      </c>
      <c r="F16" s="48" t="s">
        <v>367</v>
      </c>
      <c r="G16" s="68" t="s">
        <v>344</v>
      </c>
    </row>
    <row r="17" spans="1:7" ht="63.75">
      <c r="A17" s="3">
        <v>15</v>
      </c>
      <c r="B17" s="44" t="s">
        <v>54</v>
      </c>
      <c r="C17" s="36" t="s">
        <v>363</v>
      </c>
      <c r="D17" s="35">
        <v>31</v>
      </c>
      <c r="E17" s="35" t="s">
        <v>145</v>
      </c>
      <c r="F17" s="48" t="s">
        <v>367</v>
      </c>
      <c r="G17" s="68" t="s">
        <v>344</v>
      </c>
    </row>
    <row r="18" spans="1:7" ht="30">
      <c r="A18" s="3">
        <v>16</v>
      </c>
      <c r="B18" s="35" t="s">
        <v>58</v>
      </c>
      <c r="C18" s="36">
        <v>43112</v>
      </c>
      <c r="D18" s="87">
        <v>25</v>
      </c>
      <c r="E18" s="35" t="s">
        <v>145</v>
      </c>
      <c r="F18" s="36" t="s">
        <v>364</v>
      </c>
      <c r="G18" s="68" t="s">
        <v>344</v>
      </c>
    </row>
    <row r="19" spans="1:7" ht="38.25">
      <c r="A19" s="3">
        <v>17</v>
      </c>
      <c r="B19" s="35" t="s">
        <v>60</v>
      </c>
      <c r="C19" s="36" t="s">
        <v>350</v>
      </c>
      <c r="D19" s="35">
        <v>15</v>
      </c>
      <c r="E19" s="35" t="s">
        <v>145</v>
      </c>
      <c r="F19" s="35" t="s">
        <v>351</v>
      </c>
      <c r="G19" s="68" t="s">
        <v>344</v>
      </c>
    </row>
    <row r="20" spans="1:7" ht="30">
      <c r="A20" s="3">
        <v>18</v>
      </c>
      <c r="B20" s="35" t="s">
        <v>178</v>
      </c>
      <c r="C20" s="50" t="s">
        <v>246</v>
      </c>
      <c r="D20" s="35">
        <v>2</v>
      </c>
      <c r="E20" s="35" t="s">
        <v>145</v>
      </c>
      <c r="F20" s="35" t="s">
        <v>352</v>
      </c>
      <c r="G20" s="68" t="s">
        <v>344</v>
      </c>
    </row>
    <row r="21" spans="1:7" ht="75">
      <c r="A21" s="3">
        <v>19</v>
      </c>
      <c r="B21" s="35" t="s">
        <v>66</v>
      </c>
      <c r="C21" s="63" t="s">
        <v>356</v>
      </c>
      <c r="D21" s="63">
        <v>110</v>
      </c>
      <c r="E21" s="35" t="s">
        <v>145</v>
      </c>
      <c r="F21" s="63" t="s">
        <v>357</v>
      </c>
      <c r="G21" s="68" t="s">
        <v>344</v>
      </c>
    </row>
    <row r="22" spans="1:7" ht="30">
      <c r="A22" s="3">
        <v>20</v>
      </c>
      <c r="B22" s="44" t="s">
        <v>69</v>
      </c>
      <c r="C22" s="88">
        <v>43374</v>
      </c>
      <c r="D22" s="89">
        <v>54</v>
      </c>
      <c r="E22" s="35" t="s">
        <v>145</v>
      </c>
      <c r="F22" s="48" t="s">
        <v>367</v>
      </c>
      <c r="G22" s="68" t="s">
        <v>344</v>
      </c>
    </row>
    <row r="23" spans="1:7" ht="30">
      <c r="A23" s="3">
        <v>21</v>
      </c>
      <c r="B23" s="35" t="s">
        <v>123</v>
      </c>
      <c r="C23" s="42" t="s">
        <v>359</v>
      </c>
      <c r="D23" s="35">
        <v>50</v>
      </c>
      <c r="E23" s="35" t="s">
        <v>145</v>
      </c>
      <c r="F23" s="48" t="s">
        <v>367</v>
      </c>
      <c r="G23" s="68" t="s">
        <v>344</v>
      </c>
    </row>
    <row r="26" spans="1:7">
      <c r="F26" s="10" t="s">
        <v>136</v>
      </c>
      <c r="G26" s="14">
        <f>SUM(D3:D23)</f>
        <v>3647</v>
      </c>
    </row>
    <row r="27" spans="1:7">
      <c r="F27" s="10" t="s">
        <v>44</v>
      </c>
      <c r="G27" s="14">
        <v>410</v>
      </c>
    </row>
    <row r="28" spans="1:7">
      <c r="F28" s="10" t="s">
        <v>45</v>
      </c>
      <c r="G28" s="15">
        <v>6</v>
      </c>
    </row>
    <row r="29" spans="1:7">
      <c r="F29" s="12" t="s">
        <v>34</v>
      </c>
      <c r="G29" s="16">
        <f>SUM(G26:G28)</f>
        <v>4063</v>
      </c>
    </row>
    <row r="44" ht="39" customHeight="1"/>
    <row r="45" ht="48" customHeight="1"/>
    <row r="51" ht="21.75" customHeight="1"/>
  </sheetData>
  <sortState ref="A3:G23">
    <sortCondition ref="E23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"/>
  <sheetViews>
    <sheetView workbookViewId="0">
      <selection activeCell="J8" sqref="J8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15.5703125" customWidth="1"/>
    <col min="5" max="5" width="29.28515625" customWidth="1"/>
    <col min="6" max="6" width="40.85546875" customWidth="1"/>
    <col min="7" max="7" width="18" customWidth="1"/>
  </cols>
  <sheetData>
    <row r="1" spans="1:10" ht="64.5" customHeight="1" thickBot="1">
      <c r="A1" s="146" t="s">
        <v>19</v>
      </c>
      <c r="B1" s="146"/>
      <c r="C1" s="146"/>
      <c r="D1" s="146"/>
      <c r="E1" s="146"/>
      <c r="F1" s="146"/>
      <c r="G1" s="146"/>
    </row>
    <row r="2" spans="1:10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57.75" customHeight="1">
      <c r="A3" s="3">
        <v>1</v>
      </c>
      <c r="B3" s="35" t="s">
        <v>51</v>
      </c>
      <c r="C3" s="35" t="s">
        <v>230</v>
      </c>
      <c r="D3" s="35">
        <v>8</v>
      </c>
      <c r="E3" s="35" t="s">
        <v>145</v>
      </c>
      <c r="F3" s="48" t="s">
        <v>369</v>
      </c>
      <c r="G3" s="35" t="s">
        <v>370</v>
      </c>
      <c r="I3" s="35" t="s">
        <v>145</v>
      </c>
      <c r="J3" s="35">
        <v>8</v>
      </c>
    </row>
    <row r="4" spans="1:10" ht="44.25" customHeight="1">
      <c r="A4" s="3">
        <v>2</v>
      </c>
      <c r="B4" s="35" t="s">
        <v>68</v>
      </c>
      <c r="C4" s="36">
        <v>43376</v>
      </c>
      <c r="D4" s="35">
        <v>100</v>
      </c>
      <c r="E4" s="35" t="s">
        <v>124</v>
      </c>
      <c r="F4" s="81" t="s">
        <v>371</v>
      </c>
      <c r="G4" s="35" t="s">
        <v>370</v>
      </c>
    </row>
    <row r="5" spans="1:10" ht="44.25" customHeight="1">
      <c r="A5" s="3">
        <v>3</v>
      </c>
      <c r="B5" s="35" t="s">
        <v>460</v>
      </c>
      <c r="C5" s="50">
        <v>43124</v>
      </c>
      <c r="D5" s="69">
        <v>50</v>
      </c>
      <c r="E5" s="35" t="s">
        <v>124</v>
      </c>
      <c r="F5" s="35" t="s">
        <v>461</v>
      </c>
      <c r="G5" s="35" t="s">
        <v>370</v>
      </c>
    </row>
    <row r="7" spans="1:10">
      <c r="F7" s="10" t="s">
        <v>136</v>
      </c>
      <c r="G7" s="14">
        <f>SUM(D3:D5)</f>
        <v>158</v>
      </c>
    </row>
    <row r="8" spans="1:10">
      <c r="F8" s="10" t="s">
        <v>44</v>
      </c>
      <c r="G8" s="14">
        <v>350</v>
      </c>
    </row>
    <row r="9" spans="1:10" ht="15.75" customHeight="1">
      <c r="F9" s="10" t="s">
        <v>45</v>
      </c>
      <c r="G9" s="15">
        <v>96</v>
      </c>
    </row>
    <row r="10" spans="1:10">
      <c r="F10" s="12" t="s">
        <v>34</v>
      </c>
      <c r="G10" s="16">
        <f>SUM(G7:G9)</f>
        <v>604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05"/>
  <sheetViews>
    <sheetView topLeftCell="A73" workbookViewId="0">
      <selection activeCell="D88" sqref="D88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customWidth="1"/>
    <col min="5" max="5" width="18.5703125" customWidth="1"/>
    <col min="6" max="6" width="51.7109375" customWidth="1"/>
    <col min="7" max="7" width="18" customWidth="1"/>
  </cols>
  <sheetData>
    <row r="1" spans="1:10" ht="64.5" customHeight="1" thickBot="1">
      <c r="A1" s="146" t="s">
        <v>21</v>
      </c>
      <c r="B1" s="146"/>
      <c r="C1" s="146"/>
      <c r="D1" s="146"/>
      <c r="E1" s="146"/>
      <c r="F1" s="146"/>
      <c r="G1" s="146"/>
    </row>
    <row r="2" spans="1:10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51" customHeight="1">
      <c r="A3" s="3">
        <v>1</v>
      </c>
      <c r="B3" s="35" t="s">
        <v>52</v>
      </c>
      <c r="C3" s="50">
        <v>43169</v>
      </c>
      <c r="D3" s="90">
        <v>50</v>
      </c>
      <c r="E3" s="35" t="s">
        <v>124</v>
      </c>
      <c r="F3" s="91" t="s">
        <v>374</v>
      </c>
      <c r="G3" s="48" t="s">
        <v>373</v>
      </c>
      <c r="I3" s="35" t="s">
        <v>145</v>
      </c>
      <c r="J3">
        <f>SUM(D59:D80)</f>
        <v>2505</v>
      </c>
    </row>
    <row r="4" spans="1:10" s="7" customFormat="1" ht="38.25">
      <c r="A4" s="3">
        <v>2</v>
      </c>
      <c r="B4" s="35" t="s">
        <v>152</v>
      </c>
      <c r="C4" s="67">
        <v>43068</v>
      </c>
      <c r="D4" s="92">
        <v>200</v>
      </c>
      <c r="E4" s="35" t="s">
        <v>124</v>
      </c>
      <c r="F4" s="68" t="s">
        <v>375</v>
      </c>
      <c r="G4" s="48" t="s">
        <v>373</v>
      </c>
    </row>
    <row r="5" spans="1:10" ht="38.25">
      <c r="A5" s="3">
        <v>3</v>
      </c>
      <c r="B5" s="35" t="s">
        <v>152</v>
      </c>
      <c r="C5" s="67">
        <v>43082</v>
      </c>
      <c r="D5" s="92">
        <v>150</v>
      </c>
      <c r="E5" s="35" t="s">
        <v>124</v>
      </c>
      <c r="F5" s="68" t="s">
        <v>375</v>
      </c>
      <c r="G5" s="48" t="s">
        <v>373</v>
      </c>
    </row>
    <row r="6" spans="1:10" ht="38.25">
      <c r="A6" s="3">
        <v>4</v>
      </c>
      <c r="B6" s="35" t="s">
        <v>152</v>
      </c>
      <c r="C6" s="36">
        <v>43152</v>
      </c>
      <c r="D6" s="51">
        <v>150</v>
      </c>
      <c r="E6" s="35" t="s">
        <v>124</v>
      </c>
      <c r="F6" s="35" t="s">
        <v>376</v>
      </c>
      <c r="G6" s="48" t="s">
        <v>373</v>
      </c>
    </row>
    <row r="7" spans="1:10" ht="38.25">
      <c r="A7" s="3">
        <v>5</v>
      </c>
      <c r="B7" s="62" t="s">
        <v>378</v>
      </c>
      <c r="C7" s="59">
        <v>43229</v>
      </c>
      <c r="D7" s="60">
        <v>200</v>
      </c>
      <c r="E7" s="35" t="s">
        <v>124</v>
      </c>
      <c r="F7" s="48" t="s">
        <v>379</v>
      </c>
      <c r="G7" s="48" t="s">
        <v>373</v>
      </c>
    </row>
    <row r="8" spans="1:10" ht="38.25">
      <c r="A8" s="3">
        <v>6</v>
      </c>
      <c r="B8" s="35" t="s">
        <v>58</v>
      </c>
      <c r="C8" s="36">
        <v>43187</v>
      </c>
      <c r="D8" s="82">
        <v>150</v>
      </c>
      <c r="E8" s="35" t="s">
        <v>124</v>
      </c>
      <c r="F8" s="35" t="s">
        <v>380</v>
      </c>
      <c r="G8" s="48" t="s">
        <v>373</v>
      </c>
    </row>
    <row r="9" spans="1:10" ht="38.25">
      <c r="A9" s="3">
        <v>7</v>
      </c>
      <c r="B9" s="35" t="s">
        <v>58</v>
      </c>
      <c r="C9" s="36">
        <v>43180</v>
      </c>
      <c r="D9" s="35">
        <v>40</v>
      </c>
      <c r="E9" s="35" t="s">
        <v>124</v>
      </c>
      <c r="F9" s="35" t="s">
        <v>382</v>
      </c>
      <c r="G9" s="48" t="s">
        <v>373</v>
      </c>
    </row>
    <row r="10" spans="1:10" ht="38.25">
      <c r="A10" s="3">
        <v>8</v>
      </c>
      <c r="B10" s="35" t="s">
        <v>58</v>
      </c>
      <c r="C10" s="36">
        <v>43153</v>
      </c>
      <c r="D10" s="35">
        <v>60</v>
      </c>
      <c r="E10" s="35" t="s">
        <v>124</v>
      </c>
      <c r="F10" s="35" t="s">
        <v>383</v>
      </c>
      <c r="G10" s="48" t="s">
        <v>373</v>
      </c>
    </row>
    <row r="11" spans="1:10" ht="38.25">
      <c r="A11" s="3">
        <v>9</v>
      </c>
      <c r="B11" s="35" t="s">
        <v>58</v>
      </c>
      <c r="C11" s="36">
        <v>43206</v>
      </c>
      <c r="D11" s="35">
        <v>35</v>
      </c>
      <c r="E11" s="35" t="s">
        <v>124</v>
      </c>
      <c r="F11" s="35" t="s">
        <v>384</v>
      </c>
      <c r="G11" s="48" t="s">
        <v>373</v>
      </c>
    </row>
    <row r="12" spans="1:10" ht="38.25">
      <c r="A12" s="3">
        <v>10</v>
      </c>
      <c r="B12" s="35" t="s">
        <v>58</v>
      </c>
      <c r="C12" s="36">
        <v>43235</v>
      </c>
      <c r="D12" s="35">
        <v>55</v>
      </c>
      <c r="E12" s="35" t="s">
        <v>124</v>
      </c>
      <c r="F12" s="35" t="s">
        <v>385</v>
      </c>
      <c r="G12" s="48" t="s">
        <v>373</v>
      </c>
    </row>
    <row r="13" spans="1:10" ht="38.25">
      <c r="A13" s="3">
        <v>11</v>
      </c>
      <c r="B13" s="35" t="s">
        <v>58</v>
      </c>
      <c r="C13" s="93">
        <v>43257</v>
      </c>
      <c r="D13" s="91">
        <v>40</v>
      </c>
      <c r="E13" s="35" t="s">
        <v>124</v>
      </c>
      <c r="F13" s="91" t="s">
        <v>386</v>
      </c>
      <c r="G13" s="48" t="s">
        <v>373</v>
      </c>
    </row>
    <row r="14" spans="1:10" ht="38.25">
      <c r="A14" s="3">
        <v>12</v>
      </c>
      <c r="B14" s="35" t="s">
        <v>58</v>
      </c>
      <c r="C14" s="36">
        <v>43258</v>
      </c>
      <c r="D14" s="35">
        <v>17</v>
      </c>
      <c r="E14" s="35" t="s">
        <v>124</v>
      </c>
      <c r="F14" s="35" t="s">
        <v>386</v>
      </c>
      <c r="G14" s="48" t="s">
        <v>373</v>
      </c>
    </row>
    <row r="15" spans="1:10" ht="38.25">
      <c r="A15" s="3">
        <v>13</v>
      </c>
      <c r="B15" s="35" t="s">
        <v>58</v>
      </c>
      <c r="C15" s="36">
        <v>43258</v>
      </c>
      <c r="D15" s="35">
        <v>20</v>
      </c>
      <c r="E15" s="35" t="s">
        <v>124</v>
      </c>
      <c r="F15" s="35" t="s">
        <v>386</v>
      </c>
      <c r="G15" s="48" t="s">
        <v>373</v>
      </c>
    </row>
    <row r="16" spans="1:10" ht="38.25">
      <c r="A16" s="3">
        <v>14</v>
      </c>
      <c r="B16" s="35" t="s">
        <v>58</v>
      </c>
      <c r="C16" s="94">
        <v>43416</v>
      </c>
      <c r="D16" s="95">
        <v>130</v>
      </c>
      <c r="E16" s="35" t="s">
        <v>124</v>
      </c>
      <c r="F16" s="95" t="s">
        <v>387</v>
      </c>
      <c r="G16" s="48" t="s">
        <v>373</v>
      </c>
    </row>
    <row r="17" spans="1:7" ht="38.25">
      <c r="A17" s="3">
        <v>15</v>
      </c>
      <c r="B17" s="35" t="s">
        <v>68</v>
      </c>
      <c r="C17" s="96">
        <v>43271</v>
      </c>
      <c r="D17" s="97">
        <v>90</v>
      </c>
      <c r="E17" s="35" t="s">
        <v>124</v>
      </c>
      <c r="F17" s="98" t="s">
        <v>390</v>
      </c>
      <c r="G17" s="35" t="s">
        <v>373</v>
      </c>
    </row>
    <row r="18" spans="1:7" ht="38.25">
      <c r="A18" s="3">
        <v>16</v>
      </c>
      <c r="B18" s="35" t="s">
        <v>394</v>
      </c>
      <c r="C18" s="96">
        <v>43113</v>
      </c>
      <c r="D18" s="99">
        <v>50</v>
      </c>
      <c r="E18" s="35" t="s">
        <v>124</v>
      </c>
      <c r="F18" s="98" t="s">
        <v>395</v>
      </c>
      <c r="G18" s="100" t="s">
        <v>373</v>
      </c>
    </row>
    <row r="19" spans="1:7" ht="127.5">
      <c r="A19" s="3">
        <v>17</v>
      </c>
      <c r="B19" s="35" t="s">
        <v>51</v>
      </c>
      <c r="C19" s="96">
        <v>43157</v>
      </c>
      <c r="D19" s="98">
        <v>70</v>
      </c>
      <c r="E19" s="35" t="s">
        <v>124</v>
      </c>
      <c r="F19" s="100" t="s">
        <v>396</v>
      </c>
      <c r="G19" s="48" t="s">
        <v>397</v>
      </c>
    </row>
    <row r="20" spans="1:7" ht="38.25">
      <c r="A20" s="3">
        <v>18</v>
      </c>
      <c r="B20" s="35" t="s">
        <v>51</v>
      </c>
      <c r="C20" s="96">
        <v>43158</v>
      </c>
      <c r="D20" s="98">
        <v>30</v>
      </c>
      <c r="E20" s="35" t="s">
        <v>124</v>
      </c>
      <c r="F20" s="100" t="s">
        <v>398</v>
      </c>
      <c r="G20" s="48" t="s">
        <v>397</v>
      </c>
    </row>
    <row r="21" spans="1:7" ht="38.25">
      <c r="A21" s="3">
        <v>19</v>
      </c>
      <c r="B21" s="35" t="s">
        <v>51</v>
      </c>
      <c r="C21" s="96">
        <v>43158</v>
      </c>
      <c r="D21" s="98">
        <v>20</v>
      </c>
      <c r="E21" s="35" t="s">
        <v>124</v>
      </c>
      <c r="F21" s="100" t="s">
        <v>399</v>
      </c>
      <c r="G21" s="48" t="s">
        <v>397</v>
      </c>
    </row>
    <row r="22" spans="1:7" ht="38.25">
      <c r="A22" s="3">
        <v>20</v>
      </c>
      <c r="B22" s="35" t="s">
        <v>51</v>
      </c>
      <c r="C22" s="96">
        <v>43158</v>
      </c>
      <c r="D22" s="98">
        <v>37</v>
      </c>
      <c r="E22" s="35" t="s">
        <v>124</v>
      </c>
      <c r="F22" s="100" t="s">
        <v>400</v>
      </c>
      <c r="G22" s="48" t="s">
        <v>397</v>
      </c>
    </row>
    <row r="23" spans="1:7" ht="38.25">
      <c r="A23" s="3">
        <v>21</v>
      </c>
      <c r="B23" s="35" t="s">
        <v>51</v>
      </c>
      <c r="C23" s="96">
        <v>43158</v>
      </c>
      <c r="D23" s="98">
        <v>19</v>
      </c>
      <c r="E23" s="35" t="s">
        <v>124</v>
      </c>
      <c r="F23" s="100" t="s">
        <v>401</v>
      </c>
      <c r="G23" s="48" t="s">
        <v>397</v>
      </c>
    </row>
    <row r="24" spans="1:7" ht="38.25">
      <c r="A24" s="3">
        <v>22</v>
      </c>
      <c r="B24" s="35" t="s">
        <v>51</v>
      </c>
      <c r="C24" s="96">
        <v>43159</v>
      </c>
      <c r="D24" s="98">
        <v>26</v>
      </c>
      <c r="E24" s="35" t="s">
        <v>124</v>
      </c>
      <c r="F24" s="100" t="s">
        <v>402</v>
      </c>
      <c r="G24" s="48" t="s">
        <v>397</v>
      </c>
    </row>
    <row r="25" spans="1:7" ht="38.25">
      <c r="A25" s="3">
        <v>23</v>
      </c>
      <c r="B25" s="35" t="s">
        <v>51</v>
      </c>
      <c r="C25" s="96">
        <v>43159</v>
      </c>
      <c r="D25" s="98">
        <v>20</v>
      </c>
      <c r="E25" s="35" t="s">
        <v>124</v>
      </c>
      <c r="F25" s="100" t="s">
        <v>403</v>
      </c>
      <c r="G25" s="48" t="s">
        <v>397</v>
      </c>
    </row>
    <row r="26" spans="1:7" ht="38.25">
      <c r="A26" s="3">
        <v>24</v>
      </c>
      <c r="B26" s="101" t="s">
        <v>51</v>
      </c>
      <c r="C26" s="102">
        <v>43159</v>
      </c>
      <c r="D26" s="103">
        <v>30</v>
      </c>
      <c r="E26" s="35" t="s">
        <v>124</v>
      </c>
      <c r="F26" s="104" t="s">
        <v>404</v>
      </c>
      <c r="G26" s="105" t="s">
        <v>397</v>
      </c>
    </row>
    <row r="27" spans="1:7" ht="38.25">
      <c r="A27" s="3">
        <v>25</v>
      </c>
      <c r="B27" s="35" t="s">
        <v>51</v>
      </c>
      <c r="C27" s="36">
        <v>43159</v>
      </c>
      <c r="D27" s="35">
        <v>27</v>
      </c>
      <c r="E27" s="35" t="s">
        <v>124</v>
      </c>
      <c r="F27" s="48" t="s">
        <v>405</v>
      </c>
      <c r="G27" s="48" t="s">
        <v>397</v>
      </c>
    </row>
    <row r="28" spans="1:7" ht="38.25">
      <c r="A28" s="3">
        <v>26</v>
      </c>
      <c r="B28" s="35" t="s">
        <v>51</v>
      </c>
      <c r="C28" s="36">
        <v>43159</v>
      </c>
      <c r="D28" s="35">
        <v>25</v>
      </c>
      <c r="E28" s="35" t="s">
        <v>124</v>
      </c>
      <c r="F28" s="48" t="s">
        <v>406</v>
      </c>
      <c r="G28" s="48" t="s">
        <v>397</v>
      </c>
    </row>
    <row r="29" spans="1:7" ht="38.25">
      <c r="A29" s="3">
        <v>27</v>
      </c>
      <c r="B29" s="35" t="s">
        <v>51</v>
      </c>
      <c r="C29" s="36">
        <v>43160</v>
      </c>
      <c r="D29" s="35">
        <v>25</v>
      </c>
      <c r="E29" s="35" t="s">
        <v>124</v>
      </c>
      <c r="F29" s="48" t="s">
        <v>407</v>
      </c>
      <c r="G29" s="48" t="s">
        <v>397</v>
      </c>
    </row>
    <row r="30" spans="1:7" ht="38.25">
      <c r="A30" s="3">
        <v>28</v>
      </c>
      <c r="B30" s="35" t="s">
        <v>51</v>
      </c>
      <c r="C30" s="36">
        <v>43160</v>
      </c>
      <c r="D30" s="35">
        <v>17</v>
      </c>
      <c r="E30" s="35" t="s">
        <v>124</v>
      </c>
      <c r="F30" s="48" t="s">
        <v>408</v>
      </c>
      <c r="G30" s="48" t="s">
        <v>397</v>
      </c>
    </row>
    <row r="31" spans="1:7" ht="38.25">
      <c r="A31" s="3">
        <v>29</v>
      </c>
      <c r="B31" s="35" t="s">
        <v>51</v>
      </c>
      <c r="C31" s="36">
        <v>43160</v>
      </c>
      <c r="D31" s="35">
        <v>32</v>
      </c>
      <c r="E31" s="35" t="s">
        <v>124</v>
      </c>
      <c r="F31" s="48" t="s">
        <v>409</v>
      </c>
      <c r="G31" s="48" t="s">
        <v>397</v>
      </c>
    </row>
    <row r="32" spans="1:7" ht="38.25">
      <c r="A32" s="3">
        <v>30</v>
      </c>
      <c r="B32" s="35" t="s">
        <v>51</v>
      </c>
      <c r="C32" s="36">
        <v>43160</v>
      </c>
      <c r="D32" s="35">
        <v>33</v>
      </c>
      <c r="E32" s="35" t="s">
        <v>124</v>
      </c>
      <c r="F32" s="48" t="s">
        <v>410</v>
      </c>
      <c r="G32" s="48" t="s">
        <v>397</v>
      </c>
    </row>
    <row r="33" spans="1:7" ht="38.25">
      <c r="A33" s="3">
        <v>31</v>
      </c>
      <c r="B33" s="35" t="s">
        <v>51</v>
      </c>
      <c r="C33" s="36">
        <v>43161</v>
      </c>
      <c r="D33" s="35">
        <v>20</v>
      </c>
      <c r="E33" s="35" t="s">
        <v>124</v>
      </c>
      <c r="F33" s="48" t="s">
        <v>411</v>
      </c>
      <c r="G33" s="48" t="s">
        <v>397</v>
      </c>
    </row>
    <row r="34" spans="1:7" ht="38.25">
      <c r="A34" s="3">
        <v>32</v>
      </c>
      <c r="B34" s="35" t="s">
        <v>51</v>
      </c>
      <c r="C34" s="36">
        <v>43161</v>
      </c>
      <c r="D34" s="48">
        <v>25</v>
      </c>
      <c r="E34" s="35" t="s">
        <v>124</v>
      </c>
      <c r="F34" s="48" t="s">
        <v>412</v>
      </c>
      <c r="G34" s="48" t="s">
        <v>397</v>
      </c>
    </row>
    <row r="35" spans="1:7" ht="38.25">
      <c r="A35" s="3">
        <v>33</v>
      </c>
      <c r="B35" s="35" t="s">
        <v>51</v>
      </c>
      <c r="C35" s="36">
        <v>43162</v>
      </c>
      <c r="D35" s="48">
        <v>25</v>
      </c>
      <c r="E35" s="35" t="s">
        <v>124</v>
      </c>
      <c r="F35" s="48" t="s">
        <v>413</v>
      </c>
      <c r="G35" s="48" t="s">
        <v>397</v>
      </c>
    </row>
    <row r="36" spans="1:7" ht="38.25">
      <c r="A36" s="3">
        <v>34</v>
      </c>
      <c r="B36" s="35" t="s">
        <v>51</v>
      </c>
      <c r="C36" s="36">
        <v>43162</v>
      </c>
      <c r="D36" s="35">
        <v>45</v>
      </c>
      <c r="E36" s="35" t="s">
        <v>124</v>
      </c>
      <c r="F36" s="48" t="s">
        <v>414</v>
      </c>
      <c r="G36" s="48" t="s">
        <v>397</v>
      </c>
    </row>
    <row r="37" spans="1:7" ht="38.25">
      <c r="A37" s="3">
        <v>35</v>
      </c>
      <c r="B37" s="35" t="s">
        <v>51</v>
      </c>
      <c r="C37" s="36" t="s">
        <v>415</v>
      </c>
      <c r="D37" s="35">
        <v>10</v>
      </c>
      <c r="E37" s="35" t="s">
        <v>124</v>
      </c>
      <c r="F37" s="48" t="s">
        <v>416</v>
      </c>
      <c r="G37" s="48" t="s">
        <v>397</v>
      </c>
    </row>
    <row r="38" spans="1:7" ht="38.25">
      <c r="A38" s="3">
        <v>36</v>
      </c>
      <c r="B38" s="35" t="s">
        <v>51</v>
      </c>
      <c r="C38" s="36" t="s">
        <v>415</v>
      </c>
      <c r="D38" s="35">
        <v>10</v>
      </c>
      <c r="E38" s="35" t="s">
        <v>124</v>
      </c>
      <c r="F38" s="48" t="s">
        <v>417</v>
      </c>
      <c r="G38" s="48" t="s">
        <v>397</v>
      </c>
    </row>
    <row r="39" spans="1:7" ht="38.25">
      <c r="A39" s="3">
        <v>37</v>
      </c>
      <c r="B39" s="35" t="s">
        <v>52</v>
      </c>
      <c r="C39" s="36" t="s">
        <v>422</v>
      </c>
      <c r="D39" s="35">
        <v>620</v>
      </c>
      <c r="E39" s="35" t="s">
        <v>124</v>
      </c>
      <c r="F39" s="35" t="s">
        <v>423</v>
      </c>
      <c r="G39" s="48" t="s">
        <v>397</v>
      </c>
    </row>
    <row r="40" spans="1:7" ht="38.25">
      <c r="A40" s="3">
        <v>38</v>
      </c>
      <c r="B40" s="35" t="s">
        <v>111</v>
      </c>
      <c r="C40" s="36" t="s">
        <v>424</v>
      </c>
      <c r="D40" s="35">
        <v>30</v>
      </c>
      <c r="E40" s="35" t="s">
        <v>124</v>
      </c>
      <c r="F40" s="106" t="s">
        <v>425</v>
      </c>
      <c r="G40" s="48" t="s">
        <v>397</v>
      </c>
    </row>
    <row r="41" spans="1:7" ht="38.25">
      <c r="A41" s="3">
        <v>39</v>
      </c>
      <c r="B41" s="62" t="s">
        <v>172</v>
      </c>
      <c r="C41" s="70" t="s">
        <v>427</v>
      </c>
      <c r="D41" s="71">
        <v>120</v>
      </c>
      <c r="E41" s="35" t="s">
        <v>124</v>
      </c>
      <c r="F41" s="71" t="s">
        <v>428</v>
      </c>
      <c r="G41" s="48" t="s">
        <v>397</v>
      </c>
    </row>
    <row r="42" spans="1:7" ht="38.25">
      <c r="A42" s="3">
        <v>40</v>
      </c>
      <c r="B42" s="48" t="s">
        <v>176</v>
      </c>
      <c r="C42" s="48" t="s">
        <v>429</v>
      </c>
      <c r="D42" s="48">
        <v>60</v>
      </c>
      <c r="E42" s="48" t="s">
        <v>124</v>
      </c>
      <c r="F42" s="48" t="s">
        <v>430</v>
      </c>
      <c r="G42" s="48" t="s">
        <v>397</v>
      </c>
    </row>
    <row r="43" spans="1:7" ht="38.25">
      <c r="A43" s="3">
        <v>41</v>
      </c>
      <c r="B43" s="35" t="s">
        <v>180</v>
      </c>
      <c r="C43" s="36">
        <v>43175</v>
      </c>
      <c r="D43" s="35">
        <v>130</v>
      </c>
      <c r="E43" s="35" t="s">
        <v>124</v>
      </c>
      <c r="F43" s="35" t="s">
        <v>433</v>
      </c>
      <c r="G43" s="48" t="s">
        <v>397</v>
      </c>
    </row>
    <row r="44" spans="1:7" ht="38.25">
      <c r="A44" s="3">
        <v>42</v>
      </c>
      <c r="B44" s="35" t="s">
        <v>180</v>
      </c>
      <c r="C44" s="36">
        <v>43178</v>
      </c>
      <c r="D44" s="35">
        <v>60</v>
      </c>
      <c r="E44" s="35" t="s">
        <v>124</v>
      </c>
      <c r="F44" s="35" t="s">
        <v>434</v>
      </c>
      <c r="G44" s="48" t="s">
        <v>397</v>
      </c>
    </row>
    <row r="45" spans="1:7" ht="63.75">
      <c r="A45" s="3">
        <v>43</v>
      </c>
      <c r="B45" s="35" t="s">
        <v>180</v>
      </c>
      <c r="C45" s="36" t="s">
        <v>435</v>
      </c>
      <c r="D45" s="35">
        <v>60</v>
      </c>
      <c r="E45" s="35" t="s">
        <v>124</v>
      </c>
      <c r="F45" s="35" t="s">
        <v>436</v>
      </c>
      <c r="G45" s="48" t="s">
        <v>397</v>
      </c>
    </row>
    <row r="46" spans="1:7" ht="38.25">
      <c r="A46" s="3">
        <v>44</v>
      </c>
      <c r="B46" s="35" t="s">
        <v>180</v>
      </c>
      <c r="C46" s="36" t="s">
        <v>437</v>
      </c>
      <c r="D46" s="35">
        <v>100</v>
      </c>
      <c r="E46" s="35" t="s">
        <v>124</v>
      </c>
      <c r="F46" s="35" t="s">
        <v>438</v>
      </c>
      <c r="G46" s="48" t="s">
        <v>397</v>
      </c>
    </row>
    <row r="47" spans="1:7" ht="38.25">
      <c r="A47" s="3">
        <v>45</v>
      </c>
      <c r="B47" s="35" t="s">
        <v>180</v>
      </c>
      <c r="C47" s="36">
        <v>43438</v>
      </c>
      <c r="D47" s="35">
        <v>80</v>
      </c>
      <c r="E47" s="35" t="s">
        <v>124</v>
      </c>
      <c r="F47" s="35" t="s">
        <v>439</v>
      </c>
      <c r="G47" s="48" t="s">
        <v>397</v>
      </c>
    </row>
    <row r="48" spans="1:7" ht="60">
      <c r="A48" s="3">
        <v>46</v>
      </c>
      <c r="B48" s="35" t="s">
        <v>66</v>
      </c>
      <c r="C48" s="107">
        <v>43215</v>
      </c>
      <c r="D48" s="63">
        <v>80</v>
      </c>
      <c r="E48" s="35" t="s">
        <v>124</v>
      </c>
      <c r="F48" s="54" t="s">
        <v>224</v>
      </c>
      <c r="G48" s="48" t="s">
        <v>397</v>
      </c>
    </row>
    <row r="49" spans="1:7" ht="38.25">
      <c r="A49" s="3">
        <v>47</v>
      </c>
      <c r="B49" s="35" t="s">
        <v>66</v>
      </c>
      <c r="C49" s="75">
        <v>43439</v>
      </c>
      <c r="D49" s="63">
        <v>60</v>
      </c>
      <c r="E49" s="35" t="s">
        <v>124</v>
      </c>
      <c r="F49" s="63" t="s">
        <v>441</v>
      </c>
      <c r="G49" s="48" t="s">
        <v>397</v>
      </c>
    </row>
    <row r="50" spans="1:7" ht="38.25">
      <c r="A50" s="3">
        <v>48</v>
      </c>
      <c r="B50" s="35" t="s">
        <v>260</v>
      </c>
      <c r="C50" s="36">
        <v>43230</v>
      </c>
      <c r="D50" s="35">
        <v>200</v>
      </c>
      <c r="E50" s="35" t="s">
        <v>124</v>
      </c>
      <c r="F50" s="35" t="s">
        <v>450</v>
      </c>
      <c r="G50" s="48" t="s">
        <v>397</v>
      </c>
    </row>
    <row r="51" spans="1:7" ht="38.25">
      <c r="A51" s="3">
        <v>49</v>
      </c>
      <c r="B51" s="35" t="s">
        <v>394</v>
      </c>
      <c r="C51" s="50">
        <v>43158</v>
      </c>
      <c r="D51" s="61">
        <v>100</v>
      </c>
      <c r="E51" s="35" t="s">
        <v>124</v>
      </c>
      <c r="F51" s="35" t="s">
        <v>451</v>
      </c>
      <c r="G51" s="48" t="s">
        <v>397</v>
      </c>
    </row>
    <row r="52" spans="1:7" ht="38.25">
      <c r="A52" s="3">
        <v>50</v>
      </c>
      <c r="B52" s="35" t="s">
        <v>394</v>
      </c>
      <c r="C52" s="36">
        <v>43179</v>
      </c>
      <c r="D52" s="61">
        <v>100</v>
      </c>
      <c r="E52" s="35" t="s">
        <v>124</v>
      </c>
      <c r="F52" s="35" t="s">
        <v>452</v>
      </c>
      <c r="G52" s="48" t="s">
        <v>397</v>
      </c>
    </row>
    <row r="53" spans="1:7" ht="38.25">
      <c r="A53" s="3">
        <v>51</v>
      </c>
      <c r="B53" s="35" t="s">
        <v>111</v>
      </c>
      <c r="C53" s="36">
        <v>43369</v>
      </c>
      <c r="D53" s="35">
        <v>30</v>
      </c>
      <c r="E53" s="35" t="s">
        <v>124</v>
      </c>
      <c r="F53" s="106" t="s">
        <v>425</v>
      </c>
      <c r="G53" s="48" t="s">
        <v>397</v>
      </c>
    </row>
    <row r="54" spans="1:7" ht="38.25">
      <c r="A54" s="3">
        <v>52</v>
      </c>
      <c r="B54" s="35" t="s">
        <v>111</v>
      </c>
      <c r="C54" s="36">
        <v>43370</v>
      </c>
      <c r="D54" s="35">
        <v>30</v>
      </c>
      <c r="E54" s="35" t="s">
        <v>124</v>
      </c>
      <c r="F54" s="106" t="s">
        <v>425</v>
      </c>
      <c r="G54" s="48" t="s">
        <v>397</v>
      </c>
    </row>
    <row r="55" spans="1:7" ht="38.25">
      <c r="A55" s="3">
        <v>53</v>
      </c>
      <c r="B55" s="35" t="s">
        <v>111</v>
      </c>
      <c r="C55" s="108" t="s">
        <v>453</v>
      </c>
      <c r="D55" s="35">
        <v>30</v>
      </c>
      <c r="E55" s="35" t="s">
        <v>124</v>
      </c>
      <c r="F55" s="106" t="s">
        <v>425</v>
      </c>
      <c r="G55" s="48" t="s">
        <v>397</v>
      </c>
    </row>
    <row r="56" spans="1:7" ht="38.25">
      <c r="A56" s="3">
        <v>54</v>
      </c>
      <c r="B56" s="35" t="s">
        <v>111</v>
      </c>
      <c r="C56" s="108" t="s">
        <v>454</v>
      </c>
      <c r="D56" s="35">
        <v>30</v>
      </c>
      <c r="E56" s="35" t="s">
        <v>124</v>
      </c>
      <c r="F56" s="106" t="s">
        <v>425</v>
      </c>
      <c r="G56" s="48" t="s">
        <v>397</v>
      </c>
    </row>
    <row r="57" spans="1:7" ht="38.25">
      <c r="A57" s="3">
        <v>55</v>
      </c>
      <c r="B57" s="35" t="s">
        <v>111</v>
      </c>
      <c r="C57" s="108" t="s">
        <v>455</v>
      </c>
      <c r="D57" s="35">
        <v>30</v>
      </c>
      <c r="E57" s="35" t="s">
        <v>124</v>
      </c>
      <c r="F57" s="106" t="s">
        <v>425</v>
      </c>
      <c r="G57" s="48" t="s">
        <v>397</v>
      </c>
    </row>
    <row r="58" spans="1:7" ht="38.25">
      <c r="A58" s="3">
        <v>56</v>
      </c>
      <c r="B58" s="35" t="s">
        <v>394</v>
      </c>
      <c r="C58" s="108">
        <v>43179</v>
      </c>
      <c r="D58" s="69">
        <v>100</v>
      </c>
      <c r="E58" s="35" t="s">
        <v>124</v>
      </c>
      <c r="F58" s="35" t="s">
        <v>452</v>
      </c>
      <c r="G58" s="48" t="s">
        <v>397</v>
      </c>
    </row>
    <row r="59" spans="1:7" ht="38.25">
      <c r="A59" s="3">
        <v>57</v>
      </c>
      <c r="B59" s="50" t="s">
        <v>48</v>
      </c>
      <c r="C59" s="109" t="s">
        <v>144</v>
      </c>
      <c r="D59" s="66">
        <v>83</v>
      </c>
      <c r="E59" s="35" t="s">
        <v>145</v>
      </c>
      <c r="F59" s="66" t="s">
        <v>372</v>
      </c>
      <c r="G59" s="48" t="s">
        <v>373</v>
      </c>
    </row>
    <row r="60" spans="1:7" ht="30">
      <c r="A60" s="3">
        <v>58</v>
      </c>
      <c r="B60" s="35" t="s">
        <v>152</v>
      </c>
      <c r="C60" s="110" t="s">
        <v>154</v>
      </c>
      <c r="D60" s="92">
        <v>100</v>
      </c>
      <c r="E60" s="35" t="s">
        <v>145</v>
      </c>
      <c r="F60" s="68" t="s">
        <v>377</v>
      </c>
      <c r="G60" s="48" t="s">
        <v>373</v>
      </c>
    </row>
    <row r="61" spans="1:7" ht="25.5">
      <c r="A61" s="3">
        <v>59</v>
      </c>
      <c r="B61" s="35" t="s">
        <v>58</v>
      </c>
      <c r="C61" s="36">
        <v>43171</v>
      </c>
      <c r="D61" s="35">
        <v>20</v>
      </c>
      <c r="E61" s="35" t="s">
        <v>145</v>
      </c>
      <c r="F61" s="36" t="s">
        <v>381</v>
      </c>
      <c r="G61" s="48" t="s">
        <v>373</v>
      </c>
    </row>
    <row r="62" spans="1:7" ht="25.5">
      <c r="A62" s="3">
        <v>60</v>
      </c>
      <c r="B62" s="35" t="s">
        <v>58</v>
      </c>
      <c r="C62" s="36" t="s">
        <v>168</v>
      </c>
      <c r="D62" s="35">
        <v>40</v>
      </c>
      <c r="E62" s="35" t="s">
        <v>145</v>
      </c>
      <c r="F62" s="35" t="s">
        <v>388</v>
      </c>
      <c r="G62" s="48" t="s">
        <v>373</v>
      </c>
    </row>
    <row r="63" spans="1:7">
      <c r="A63" s="3">
        <v>61</v>
      </c>
      <c r="B63" s="35" t="s">
        <v>59</v>
      </c>
      <c r="C63" s="50" t="s">
        <v>170</v>
      </c>
      <c r="D63" s="61">
        <v>7</v>
      </c>
      <c r="E63" s="35" t="s">
        <v>145</v>
      </c>
      <c r="F63" s="35" t="s">
        <v>389</v>
      </c>
      <c r="G63" s="98" t="s">
        <v>373</v>
      </c>
    </row>
    <row r="64" spans="1:7">
      <c r="A64" s="3">
        <v>62</v>
      </c>
      <c r="B64" s="35" t="s">
        <v>120</v>
      </c>
      <c r="C64" s="36">
        <v>43412</v>
      </c>
      <c r="D64" s="51">
        <v>50</v>
      </c>
      <c r="E64" s="35" t="s">
        <v>145</v>
      </c>
      <c r="F64" s="35" t="s">
        <v>391</v>
      </c>
      <c r="G64" s="48" t="s">
        <v>373</v>
      </c>
    </row>
    <row r="65" spans="1:7" ht="25.5">
      <c r="A65" s="3">
        <v>63</v>
      </c>
      <c r="B65" s="35" t="s">
        <v>120</v>
      </c>
      <c r="C65" s="35" t="s">
        <v>392</v>
      </c>
      <c r="D65" s="51">
        <v>25</v>
      </c>
      <c r="E65" s="35" t="s">
        <v>145</v>
      </c>
      <c r="F65" s="35" t="s">
        <v>393</v>
      </c>
      <c r="G65" s="100" t="s">
        <v>373</v>
      </c>
    </row>
    <row r="66" spans="1:7" ht="25.5">
      <c r="A66" s="3">
        <v>64</v>
      </c>
      <c r="B66" s="35" t="s">
        <v>51</v>
      </c>
      <c r="C66" s="36" t="s">
        <v>418</v>
      </c>
      <c r="D66" s="35">
        <v>70</v>
      </c>
      <c r="E66" s="35" t="s">
        <v>145</v>
      </c>
      <c r="F66" s="48" t="s">
        <v>419</v>
      </c>
      <c r="G66" s="48" t="s">
        <v>397</v>
      </c>
    </row>
    <row r="67" spans="1:7" ht="63.75">
      <c r="A67" s="3">
        <v>65</v>
      </c>
      <c r="B67" s="35" t="s">
        <v>51</v>
      </c>
      <c r="C67" s="36" t="s">
        <v>420</v>
      </c>
      <c r="D67" s="35">
        <v>15</v>
      </c>
      <c r="E67" s="35" t="s">
        <v>145</v>
      </c>
      <c r="F67" s="48" t="s">
        <v>421</v>
      </c>
      <c r="G67" s="48" t="s">
        <v>397</v>
      </c>
    </row>
    <row r="68" spans="1:7" ht="38.25">
      <c r="A68" s="3">
        <v>66</v>
      </c>
      <c r="B68" s="35" t="s">
        <v>52</v>
      </c>
      <c r="C68" s="36" t="s">
        <v>422</v>
      </c>
      <c r="D68" s="35">
        <v>109</v>
      </c>
      <c r="E68" s="35" t="s">
        <v>145</v>
      </c>
      <c r="F68" s="35" t="s">
        <v>423</v>
      </c>
      <c r="G68" s="48" t="s">
        <v>397</v>
      </c>
    </row>
    <row r="69" spans="1:7">
      <c r="A69" s="3">
        <v>67</v>
      </c>
      <c r="B69" s="35" t="s">
        <v>111</v>
      </c>
      <c r="C69" s="36" t="s">
        <v>328</v>
      </c>
      <c r="D69" s="35">
        <v>10</v>
      </c>
      <c r="E69" s="35" t="s">
        <v>145</v>
      </c>
      <c r="F69" s="35" t="s">
        <v>426</v>
      </c>
      <c r="G69" s="48" t="s">
        <v>397</v>
      </c>
    </row>
    <row r="70" spans="1:7" ht="51">
      <c r="A70" s="3">
        <v>68</v>
      </c>
      <c r="B70" s="35" t="s">
        <v>60</v>
      </c>
      <c r="C70" s="36" t="s">
        <v>350</v>
      </c>
      <c r="D70" s="35">
        <v>305</v>
      </c>
      <c r="E70" s="35" t="s">
        <v>145</v>
      </c>
      <c r="F70" s="35" t="s">
        <v>431</v>
      </c>
      <c r="G70" s="48" t="s">
        <v>397</v>
      </c>
    </row>
    <row r="71" spans="1:7" ht="25.5">
      <c r="A71" s="3">
        <v>69</v>
      </c>
      <c r="B71" s="35" t="s">
        <v>178</v>
      </c>
      <c r="C71" s="50" t="s">
        <v>246</v>
      </c>
      <c r="D71" s="35">
        <v>10</v>
      </c>
      <c r="E71" s="35" t="s">
        <v>145</v>
      </c>
      <c r="F71" s="35" t="s">
        <v>432</v>
      </c>
      <c r="G71" s="48" t="s">
        <v>397</v>
      </c>
    </row>
    <row r="72" spans="1:7" ht="51">
      <c r="A72" s="3">
        <v>70</v>
      </c>
      <c r="B72" s="35" t="s">
        <v>66</v>
      </c>
      <c r="C72" s="35" t="s">
        <v>185</v>
      </c>
      <c r="D72" s="35">
        <v>280</v>
      </c>
      <c r="E72" s="35" t="s">
        <v>145</v>
      </c>
      <c r="F72" s="35" t="s">
        <v>440</v>
      </c>
      <c r="G72" s="35" t="s">
        <v>397</v>
      </c>
    </row>
    <row r="73" spans="1:7">
      <c r="A73" s="3">
        <v>71</v>
      </c>
      <c r="B73" s="35" t="s">
        <v>66</v>
      </c>
      <c r="C73" s="35" t="s">
        <v>185</v>
      </c>
      <c r="D73" s="35">
        <v>280</v>
      </c>
      <c r="E73" s="35" t="s">
        <v>145</v>
      </c>
      <c r="F73" s="35" t="s">
        <v>442</v>
      </c>
      <c r="G73" s="35" t="s">
        <v>397</v>
      </c>
    </row>
    <row r="74" spans="1:7">
      <c r="A74" s="3">
        <v>72</v>
      </c>
      <c r="B74" s="35" t="s">
        <v>66</v>
      </c>
      <c r="C74" s="35" t="s">
        <v>185</v>
      </c>
      <c r="D74" s="35">
        <v>150</v>
      </c>
      <c r="E74" s="35" t="s">
        <v>145</v>
      </c>
      <c r="F74" s="35" t="s">
        <v>443</v>
      </c>
      <c r="G74" s="35" t="s">
        <v>397</v>
      </c>
    </row>
    <row r="75" spans="1:7">
      <c r="A75" s="3">
        <v>73</v>
      </c>
      <c r="B75" s="35" t="s">
        <v>69</v>
      </c>
      <c r="C75" s="35">
        <v>43381</v>
      </c>
      <c r="D75" s="35">
        <v>142</v>
      </c>
      <c r="E75" s="35" t="s">
        <v>145</v>
      </c>
      <c r="F75" s="35" t="s">
        <v>444</v>
      </c>
      <c r="G75" s="35" t="s">
        <v>397</v>
      </c>
    </row>
    <row r="76" spans="1:7" ht="25.5">
      <c r="A76" s="3">
        <v>74</v>
      </c>
      <c r="B76" s="35" t="s">
        <v>123</v>
      </c>
      <c r="C76" s="35" t="s">
        <v>445</v>
      </c>
      <c r="D76" s="35">
        <v>60</v>
      </c>
      <c r="E76" s="35" t="s">
        <v>145</v>
      </c>
      <c r="F76" s="35" t="s">
        <v>446</v>
      </c>
      <c r="G76" s="35" t="s">
        <v>397</v>
      </c>
    </row>
    <row r="77" spans="1:7">
      <c r="A77" s="3">
        <v>75</v>
      </c>
      <c r="B77" s="35" t="s">
        <v>123</v>
      </c>
      <c r="C77" s="35" t="s">
        <v>349</v>
      </c>
      <c r="D77" s="35">
        <v>20</v>
      </c>
      <c r="E77" s="35" t="s">
        <v>145</v>
      </c>
      <c r="F77" s="35" t="s">
        <v>447</v>
      </c>
      <c r="G77" s="35" t="s">
        <v>397</v>
      </c>
    </row>
    <row r="78" spans="1:7" ht="51">
      <c r="A78" s="3">
        <v>76</v>
      </c>
      <c r="B78" s="35" t="s">
        <v>123</v>
      </c>
      <c r="C78" s="35" t="s">
        <v>448</v>
      </c>
      <c r="D78" s="35">
        <v>60</v>
      </c>
      <c r="E78" s="35" t="s">
        <v>145</v>
      </c>
      <c r="F78" s="35" t="s">
        <v>449</v>
      </c>
      <c r="G78" s="35" t="s">
        <v>397</v>
      </c>
    </row>
    <row r="79" spans="1:7" ht="25.5">
      <c r="A79" s="3">
        <v>77</v>
      </c>
      <c r="B79" s="35" t="s">
        <v>126</v>
      </c>
      <c r="C79" s="35" t="s">
        <v>456</v>
      </c>
      <c r="D79" s="35">
        <v>200</v>
      </c>
      <c r="E79" s="35" t="s">
        <v>145</v>
      </c>
      <c r="F79" s="35" t="s">
        <v>457</v>
      </c>
      <c r="G79" s="35" t="s">
        <v>397</v>
      </c>
    </row>
    <row r="80" spans="1:7" ht="25.5">
      <c r="A80" s="3">
        <v>78</v>
      </c>
      <c r="B80" s="35" t="s">
        <v>128</v>
      </c>
      <c r="C80" s="35" t="s">
        <v>361</v>
      </c>
      <c r="D80" s="35">
        <v>469</v>
      </c>
      <c r="E80" s="35" t="s">
        <v>145</v>
      </c>
      <c r="F80" s="35" t="s">
        <v>458</v>
      </c>
      <c r="G80" s="35" t="s">
        <v>397</v>
      </c>
    </row>
    <row r="82" spans="2:7">
      <c r="F82" s="10" t="s">
        <v>459</v>
      </c>
      <c r="G82" s="14">
        <f>SUM(D3:D80)</f>
        <v>6538</v>
      </c>
    </row>
    <row r="83" spans="2:7">
      <c r="F83" s="10" t="s">
        <v>40</v>
      </c>
      <c r="G83" s="14">
        <v>2758</v>
      </c>
    </row>
    <row r="84" spans="2:7" ht="23.25" customHeight="1">
      <c r="F84" s="10" t="s">
        <v>41</v>
      </c>
      <c r="G84" s="15">
        <v>1610</v>
      </c>
    </row>
    <row r="85" spans="2:7">
      <c r="F85" s="12" t="s">
        <v>34</v>
      </c>
      <c r="G85" s="16">
        <f>SUM(G82:G84)</f>
        <v>10906</v>
      </c>
    </row>
    <row r="88" spans="2:7" ht="45">
      <c r="B88" s="7"/>
      <c r="C88" s="7" t="s">
        <v>704</v>
      </c>
    </row>
    <row r="89" spans="2:7" ht="30">
      <c r="B89" s="7" t="s">
        <v>691</v>
      </c>
      <c r="C89">
        <f>2+34+163+5+2+4+5+1+4+1+2+10+33+9</f>
        <v>275</v>
      </c>
    </row>
    <row r="90" spans="2:7">
      <c r="B90" s="7" t="s">
        <v>692</v>
      </c>
      <c r="C90">
        <f>90+20+22+4</f>
        <v>136</v>
      </c>
    </row>
    <row r="91" spans="2:7">
      <c r="B91" s="7" t="s">
        <v>111</v>
      </c>
      <c r="C91">
        <f>2+2+3+14+2+1+1+6+10+3+1</f>
        <v>45</v>
      </c>
    </row>
    <row r="92" spans="2:7">
      <c r="B92" s="7" t="s">
        <v>693</v>
      </c>
      <c r="C92">
        <v>4</v>
      </c>
    </row>
    <row r="93" spans="2:7">
      <c r="B93" s="7" t="s">
        <v>59</v>
      </c>
      <c r="C93">
        <f>38+34+16+6</f>
        <v>94</v>
      </c>
    </row>
    <row r="94" spans="2:7">
      <c r="B94" s="7" t="s">
        <v>686</v>
      </c>
      <c r="C94">
        <f>1+9+6+1</f>
        <v>17</v>
      </c>
    </row>
    <row r="95" spans="2:7">
      <c r="B95" s="7" t="s">
        <v>694</v>
      </c>
      <c r="C95">
        <f>305+13</f>
        <v>318</v>
      </c>
    </row>
    <row r="96" spans="2:7">
      <c r="B96" s="7" t="s">
        <v>695</v>
      </c>
      <c r="C96">
        <f>6+13+3+1+1</f>
        <v>24</v>
      </c>
    </row>
    <row r="97" spans="2:3">
      <c r="B97" s="7" t="s">
        <v>696</v>
      </c>
      <c r="C97">
        <f>1+5+2+1+15+70+80+7</f>
        <v>181</v>
      </c>
    </row>
    <row r="98" spans="2:3">
      <c r="B98" s="7" t="s">
        <v>697</v>
      </c>
      <c r="C98">
        <f>3+20+2+1</f>
        <v>26</v>
      </c>
    </row>
    <row r="99" spans="2:3">
      <c r="B99" s="7" t="s">
        <v>698</v>
      </c>
      <c r="C99">
        <f>1+2+3</f>
        <v>6</v>
      </c>
    </row>
    <row r="100" spans="2:3">
      <c r="B100" s="7" t="s">
        <v>699</v>
      </c>
      <c r="C100">
        <f>2+6</f>
        <v>8</v>
      </c>
    </row>
    <row r="101" spans="2:3">
      <c r="B101" s="7" t="s">
        <v>700</v>
      </c>
      <c r="C101">
        <f>47</f>
        <v>47</v>
      </c>
    </row>
    <row r="102" spans="2:3">
      <c r="B102" s="7" t="s">
        <v>701</v>
      </c>
      <c r="C102">
        <f>2+8+9+5+5+2+115+26+3+1+3</f>
        <v>179</v>
      </c>
    </row>
    <row r="103" spans="2:3">
      <c r="B103" s="7" t="s">
        <v>702</v>
      </c>
      <c r="C103">
        <v>5</v>
      </c>
    </row>
    <row r="104" spans="2:3">
      <c r="B104" s="7" t="s">
        <v>703</v>
      </c>
      <c r="C104">
        <f>2+1+54+3+3</f>
        <v>63</v>
      </c>
    </row>
    <row r="105" spans="2:3">
      <c r="B105" s="7"/>
    </row>
  </sheetData>
  <sortState ref="A3:G80">
    <sortCondition ref="E80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5"/>
  <sheetViews>
    <sheetView workbookViewId="0">
      <selection activeCell="I24" sqref="I24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15.7109375" style="8" customWidth="1"/>
    <col min="5" max="5" width="17.28515625" customWidth="1"/>
    <col min="6" max="6" width="47.42578125" customWidth="1"/>
    <col min="7" max="7" width="18" customWidth="1"/>
  </cols>
  <sheetData>
    <row r="1" spans="1:7" ht="64.5" customHeight="1" thickBot="1">
      <c r="A1" s="146" t="s">
        <v>22</v>
      </c>
      <c r="B1" s="146"/>
      <c r="C1" s="146"/>
      <c r="D1" s="146"/>
      <c r="E1" s="146"/>
      <c r="F1" s="146"/>
      <c r="G1" s="146"/>
    </row>
    <row r="2" spans="1:7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7" ht="46.5" customHeight="1">
      <c r="A3" s="3">
        <v>1</v>
      </c>
      <c r="B3" s="35" t="s">
        <v>51</v>
      </c>
      <c r="C3" s="80" t="s">
        <v>462</v>
      </c>
      <c r="D3" s="44">
        <v>17</v>
      </c>
      <c r="E3" s="35" t="s">
        <v>124</v>
      </c>
      <c r="F3" s="48" t="s">
        <v>463</v>
      </c>
      <c r="G3" s="44" t="s">
        <v>464</v>
      </c>
    </row>
    <row r="4" spans="1:7" ht="46.5" customHeight="1">
      <c r="A4" s="3">
        <v>2</v>
      </c>
      <c r="B4" s="35" t="s">
        <v>51</v>
      </c>
      <c r="C4" s="111" t="s">
        <v>465</v>
      </c>
      <c r="D4" s="112">
        <v>42</v>
      </c>
      <c r="E4" s="35" t="s">
        <v>124</v>
      </c>
      <c r="F4" s="48" t="s">
        <v>466</v>
      </c>
      <c r="G4" s="44" t="s">
        <v>464</v>
      </c>
    </row>
    <row r="5" spans="1:7" ht="46.5" customHeight="1">
      <c r="A5" s="3">
        <v>3</v>
      </c>
      <c r="B5" s="35" t="s">
        <v>51</v>
      </c>
      <c r="C5" s="111" t="s">
        <v>467</v>
      </c>
      <c r="D5" s="112">
        <v>35</v>
      </c>
      <c r="E5" s="35" t="s">
        <v>124</v>
      </c>
      <c r="F5" s="48" t="s">
        <v>468</v>
      </c>
      <c r="G5" s="44" t="s">
        <v>464</v>
      </c>
    </row>
    <row r="6" spans="1:7" ht="46.5" customHeight="1">
      <c r="A6" s="3">
        <v>4</v>
      </c>
      <c r="B6" s="35" t="s">
        <v>51</v>
      </c>
      <c r="C6" s="111" t="s">
        <v>469</v>
      </c>
      <c r="D6" s="112">
        <v>15</v>
      </c>
      <c r="E6" s="35" t="s">
        <v>124</v>
      </c>
      <c r="F6" s="48" t="s">
        <v>470</v>
      </c>
      <c r="G6" s="44" t="s">
        <v>464</v>
      </c>
    </row>
    <row r="7" spans="1:7" ht="46.5" customHeight="1">
      <c r="A7" s="3">
        <v>5</v>
      </c>
      <c r="B7" s="35" t="s">
        <v>52</v>
      </c>
      <c r="C7" s="36">
        <v>43123</v>
      </c>
      <c r="D7" s="35">
        <v>12</v>
      </c>
      <c r="E7" s="35" t="s">
        <v>124</v>
      </c>
      <c r="F7" s="35" t="s">
        <v>471</v>
      </c>
      <c r="G7" s="35" t="s">
        <v>464</v>
      </c>
    </row>
    <row r="8" spans="1:7" ht="46.5" customHeight="1">
      <c r="A8" s="3">
        <v>6</v>
      </c>
      <c r="B8" s="35" t="s">
        <v>52</v>
      </c>
      <c r="C8" s="36">
        <v>43223</v>
      </c>
      <c r="D8" s="35">
        <v>14</v>
      </c>
      <c r="E8" s="35" t="s">
        <v>124</v>
      </c>
      <c r="F8" s="35" t="s">
        <v>472</v>
      </c>
      <c r="G8" s="35" t="s">
        <v>464</v>
      </c>
    </row>
    <row r="9" spans="1:7" ht="46.5" customHeight="1">
      <c r="A9" s="3">
        <v>7</v>
      </c>
      <c r="B9" s="35" t="s">
        <v>52</v>
      </c>
      <c r="C9" s="36">
        <v>43244</v>
      </c>
      <c r="D9" s="35">
        <v>82</v>
      </c>
      <c r="E9" s="35" t="s">
        <v>124</v>
      </c>
      <c r="F9" s="35" t="s">
        <v>473</v>
      </c>
      <c r="G9" s="35" t="s">
        <v>464</v>
      </c>
    </row>
    <row r="10" spans="1:7" ht="46.5" customHeight="1">
      <c r="A10" s="3">
        <v>8</v>
      </c>
      <c r="B10" s="35" t="s">
        <v>56</v>
      </c>
      <c r="C10" s="36">
        <v>43377</v>
      </c>
      <c r="D10" s="35">
        <v>60</v>
      </c>
      <c r="E10" s="35" t="s">
        <v>124</v>
      </c>
      <c r="F10" s="35" t="s">
        <v>474</v>
      </c>
      <c r="G10" s="35" t="s">
        <v>464</v>
      </c>
    </row>
    <row r="11" spans="1:7" ht="46.5" customHeight="1">
      <c r="A11" s="3">
        <v>9</v>
      </c>
      <c r="B11" s="35" t="s">
        <v>58</v>
      </c>
      <c r="C11" s="36">
        <v>43145</v>
      </c>
      <c r="D11" s="35">
        <v>150</v>
      </c>
      <c r="E11" s="35" t="s">
        <v>124</v>
      </c>
      <c r="F11" s="36" t="s">
        <v>475</v>
      </c>
      <c r="G11" s="35" t="s">
        <v>464</v>
      </c>
    </row>
    <row r="12" spans="1:7" ht="46.5" customHeight="1">
      <c r="A12" s="3">
        <v>10</v>
      </c>
      <c r="B12" s="35" t="s">
        <v>58</v>
      </c>
      <c r="C12" s="36" t="s">
        <v>168</v>
      </c>
      <c r="D12" s="35">
        <v>100</v>
      </c>
      <c r="E12" s="35" t="s">
        <v>124</v>
      </c>
      <c r="F12" s="35" t="s">
        <v>476</v>
      </c>
      <c r="G12" s="35" t="s">
        <v>464</v>
      </c>
    </row>
    <row r="13" spans="1:7" s="7" customFormat="1" ht="46.5" customHeight="1">
      <c r="A13" s="3">
        <v>11</v>
      </c>
      <c r="B13" s="48" t="s">
        <v>176</v>
      </c>
      <c r="C13" s="48" t="s">
        <v>477</v>
      </c>
      <c r="D13" s="48">
        <v>100</v>
      </c>
      <c r="E13" s="48" t="s">
        <v>124</v>
      </c>
      <c r="F13" s="48" t="s">
        <v>478</v>
      </c>
      <c r="G13" s="48" t="s">
        <v>464</v>
      </c>
    </row>
    <row r="14" spans="1:7" ht="46.5" customHeight="1">
      <c r="A14" s="3">
        <v>12</v>
      </c>
      <c r="B14" s="35" t="s">
        <v>479</v>
      </c>
      <c r="C14" s="50">
        <v>43170</v>
      </c>
      <c r="D14" s="69">
        <v>100</v>
      </c>
      <c r="E14" s="35" t="s">
        <v>124</v>
      </c>
      <c r="F14" s="35" t="s">
        <v>480</v>
      </c>
      <c r="G14" s="35" t="s">
        <v>464</v>
      </c>
    </row>
    <row r="15" spans="1:7" ht="46.5" customHeight="1">
      <c r="A15" s="3">
        <v>13</v>
      </c>
      <c r="B15" s="35" t="s">
        <v>481</v>
      </c>
      <c r="C15" s="36" t="s">
        <v>482</v>
      </c>
      <c r="D15" s="35">
        <v>350</v>
      </c>
      <c r="E15" s="35" t="s">
        <v>124</v>
      </c>
      <c r="F15" s="35" t="s">
        <v>483</v>
      </c>
      <c r="G15" s="35" t="s">
        <v>464</v>
      </c>
    </row>
    <row r="16" spans="1:7" ht="46.5" customHeight="1">
      <c r="A16" s="3">
        <v>14</v>
      </c>
      <c r="B16" s="35" t="s">
        <v>68</v>
      </c>
      <c r="C16" s="50">
        <v>43158</v>
      </c>
      <c r="D16" s="69">
        <v>100</v>
      </c>
      <c r="E16" s="35" t="s">
        <v>124</v>
      </c>
      <c r="F16" s="35" t="s">
        <v>480</v>
      </c>
      <c r="G16" s="35" t="s">
        <v>464</v>
      </c>
    </row>
    <row r="17" spans="1:7" ht="65.25" customHeight="1">
      <c r="A17" s="3">
        <v>15</v>
      </c>
      <c r="B17" s="44" t="s">
        <v>128</v>
      </c>
      <c r="C17" s="36" t="s">
        <v>129</v>
      </c>
      <c r="D17" s="113">
        <v>800</v>
      </c>
      <c r="E17" s="35" t="s">
        <v>124</v>
      </c>
      <c r="F17" s="35" t="s">
        <v>484</v>
      </c>
      <c r="G17" s="35" t="s">
        <v>464</v>
      </c>
    </row>
    <row r="18" spans="1:7" ht="65.25" customHeight="1">
      <c r="A18" s="3">
        <v>16</v>
      </c>
      <c r="B18" s="63" t="s">
        <v>645</v>
      </c>
      <c r="C18" s="36">
        <v>43191</v>
      </c>
      <c r="D18" s="35">
        <v>100</v>
      </c>
      <c r="E18" s="35" t="s">
        <v>124</v>
      </c>
      <c r="F18" s="35" t="s">
        <v>646</v>
      </c>
      <c r="G18" s="27" t="s">
        <v>464</v>
      </c>
    </row>
    <row r="19" spans="1:7" ht="65.25" customHeight="1">
      <c r="A19" s="3">
        <v>17</v>
      </c>
      <c r="B19" s="63" t="s">
        <v>645</v>
      </c>
      <c r="C19" s="36">
        <v>43241</v>
      </c>
      <c r="D19" s="35">
        <v>65</v>
      </c>
      <c r="E19" s="35" t="s">
        <v>124</v>
      </c>
      <c r="F19" s="35" t="s">
        <v>646</v>
      </c>
      <c r="G19" s="27" t="s">
        <v>464</v>
      </c>
    </row>
    <row r="20" spans="1:7" ht="65.25" customHeight="1">
      <c r="A20" s="3">
        <v>18</v>
      </c>
      <c r="B20" s="63" t="s">
        <v>645</v>
      </c>
      <c r="C20" s="36">
        <v>43283</v>
      </c>
      <c r="D20" s="35">
        <v>100</v>
      </c>
      <c r="E20" s="35" t="s">
        <v>124</v>
      </c>
      <c r="F20" s="35" t="s">
        <v>646</v>
      </c>
      <c r="G20" s="27" t="s">
        <v>464</v>
      </c>
    </row>
    <row r="21" spans="1:7">
      <c r="D21"/>
    </row>
    <row r="22" spans="1:7">
      <c r="F22" s="10" t="s">
        <v>136</v>
      </c>
      <c r="G22" s="14">
        <f>SUM(D3:D20)</f>
        <v>2242</v>
      </c>
    </row>
    <row r="23" spans="1:7">
      <c r="F23" s="10" t="s">
        <v>44</v>
      </c>
      <c r="G23" s="14">
        <v>745</v>
      </c>
    </row>
    <row r="24" spans="1:7">
      <c r="F24" s="10" t="s">
        <v>45</v>
      </c>
      <c r="G24" s="15">
        <v>0</v>
      </c>
    </row>
    <row r="25" spans="1:7">
      <c r="F25" s="12" t="s">
        <v>34</v>
      </c>
      <c r="G25" s="16">
        <f>SUM(G22:G24)</f>
        <v>2987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topLeftCell="A33" workbookViewId="0">
      <selection activeCell="A3" sqref="A3:A39"/>
    </sheetView>
  </sheetViews>
  <sheetFormatPr defaultRowHeight="15"/>
  <cols>
    <col min="1" max="1" width="5.28515625" customWidth="1"/>
    <col min="2" max="2" width="18" customWidth="1"/>
    <col min="3" max="3" width="20.28515625" customWidth="1"/>
    <col min="4" max="4" width="9.42578125" style="8" customWidth="1"/>
    <col min="5" max="5" width="17" customWidth="1"/>
    <col min="6" max="6" width="54" customWidth="1"/>
    <col min="7" max="7" width="18" customWidth="1"/>
  </cols>
  <sheetData>
    <row r="1" spans="1:10" ht="64.5" customHeight="1" thickBot="1">
      <c r="A1" s="146" t="s">
        <v>23</v>
      </c>
      <c r="B1" s="146"/>
      <c r="C1" s="146"/>
      <c r="D1" s="146"/>
      <c r="E1" s="146"/>
      <c r="F1" s="146"/>
      <c r="G1" s="146"/>
    </row>
    <row r="2" spans="1:10" ht="26.25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49.5" customHeight="1">
      <c r="A3" s="3">
        <v>1</v>
      </c>
      <c r="B3" s="50" t="s">
        <v>48</v>
      </c>
      <c r="C3" s="65">
        <v>43389</v>
      </c>
      <c r="D3" s="66">
        <v>80</v>
      </c>
      <c r="E3" s="35" t="s">
        <v>124</v>
      </c>
      <c r="F3" s="66" t="s">
        <v>485</v>
      </c>
      <c r="G3" s="48" t="s">
        <v>23</v>
      </c>
      <c r="I3" s="39" t="s">
        <v>113</v>
      </c>
      <c r="J3">
        <f>SUM(D30:D39)</f>
        <v>973</v>
      </c>
    </row>
    <row r="4" spans="1:10" ht="49.5" customHeight="1">
      <c r="A4" s="3">
        <v>2</v>
      </c>
      <c r="B4" s="35" t="s">
        <v>51</v>
      </c>
      <c r="C4" s="80">
        <v>43430</v>
      </c>
      <c r="D4" s="44">
        <v>13</v>
      </c>
      <c r="E4" s="35" t="s">
        <v>124</v>
      </c>
      <c r="F4" s="48" t="s">
        <v>486</v>
      </c>
      <c r="G4" s="44" t="s">
        <v>23</v>
      </c>
    </row>
    <row r="5" spans="1:10" ht="49.5" customHeight="1">
      <c r="A5" s="3">
        <v>3</v>
      </c>
      <c r="B5" s="35" t="s">
        <v>51</v>
      </c>
      <c r="C5" s="80">
        <v>43216</v>
      </c>
      <c r="D5" s="44">
        <v>5</v>
      </c>
      <c r="E5" s="35" t="s">
        <v>124</v>
      </c>
      <c r="F5" s="48" t="s">
        <v>487</v>
      </c>
      <c r="G5" s="44" t="s">
        <v>23</v>
      </c>
    </row>
    <row r="6" spans="1:10" ht="49.5" customHeight="1">
      <c r="A6" s="3">
        <v>4</v>
      </c>
      <c r="B6" s="35" t="s">
        <v>51</v>
      </c>
      <c r="C6" s="80">
        <v>43334</v>
      </c>
      <c r="D6" s="114">
        <v>100</v>
      </c>
      <c r="E6" s="35" t="s">
        <v>124</v>
      </c>
      <c r="F6" s="48" t="s">
        <v>488</v>
      </c>
      <c r="G6" s="44" t="s">
        <v>23</v>
      </c>
    </row>
    <row r="7" spans="1:10" ht="49.5" customHeight="1">
      <c r="A7" s="3">
        <v>5</v>
      </c>
      <c r="B7" s="35" t="s">
        <v>51</v>
      </c>
      <c r="C7" s="80">
        <v>43335</v>
      </c>
      <c r="D7" s="115">
        <v>200</v>
      </c>
      <c r="E7" s="35" t="s">
        <v>124</v>
      </c>
      <c r="F7" s="48" t="s">
        <v>489</v>
      </c>
      <c r="G7" s="44" t="s">
        <v>23</v>
      </c>
    </row>
    <row r="8" spans="1:10" ht="49.5" customHeight="1">
      <c r="A8" s="3">
        <v>6</v>
      </c>
      <c r="B8" s="35" t="s">
        <v>51</v>
      </c>
      <c r="C8" s="80">
        <v>43336</v>
      </c>
      <c r="D8" s="112">
        <v>100</v>
      </c>
      <c r="E8" s="35" t="s">
        <v>124</v>
      </c>
      <c r="F8" s="48" t="s">
        <v>490</v>
      </c>
      <c r="G8" s="44" t="s">
        <v>23</v>
      </c>
    </row>
    <row r="9" spans="1:10" ht="49.5" customHeight="1">
      <c r="A9" s="3">
        <v>7</v>
      </c>
      <c r="B9" s="35" t="s">
        <v>51</v>
      </c>
      <c r="C9" s="80">
        <v>43339</v>
      </c>
      <c r="D9" s="112">
        <v>250</v>
      </c>
      <c r="E9" s="35" t="s">
        <v>124</v>
      </c>
      <c r="F9" s="48" t="s">
        <v>491</v>
      </c>
      <c r="G9" s="44" t="s">
        <v>23</v>
      </c>
    </row>
    <row r="10" spans="1:10" ht="49.5" customHeight="1">
      <c r="A10" s="3">
        <v>8</v>
      </c>
      <c r="B10" s="35" t="s">
        <v>51</v>
      </c>
      <c r="C10" s="80">
        <v>43699</v>
      </c>
      <c r="D10" s="112">
        <v>50</v>
      </c>
      <c r="E10" s="35" t="s">
        <v>124</v>
      </c>
      <c r="F10" s="48" t="s">
        <v>492</v>
      </c>
      <c r="G10" s="44" t="s">
        <v>23</v>
      </c>
    </row>
    <row r="11" spans="1:10" ht="49.5" customHeight="1">
      <c r="A11" s="3">
        <v>9</v>
      </c>
      <c r="B11" s="35" t="s">
        <v>51</v>
      </c>
      <c r="C11" s="116">
        <v>43711</v>
      </c>
      <c r="D11" s="48">
        <v>25</v>
      </c>
      <c r="E11" s="35" t="s">
        <v>124</v>
      </c>
      <c r="F11" s="48" t="s">
        <v>493</v>
      </c>
      <c r="G11" s="44" t="s">
        <v>23</v>
      </c>
    </row>
    <row r="12" spans="1:10" ht="49.5" customHeight="1">
      <c r="A12" s="3">
        <v>10</v>
      </c>
      <c r="B12" s="48" t="s">
        <v>51</v>
      </c>
      <c r="C12" s="48" t="s">
        <v>494</v>
      </c>
      <c r="D12" s="48">
        <v>6500</v>
      </c>
      <c r="E12" s="35" t="s">
        <v>124</v>
      </c>
      <c r="F12" s="48" t="s">
        <v>495</v>
      </c>
      <c r="G12" s="48" t="s">
        <v>23</v>
      </c>
    </row>
    <row r="13" spans="1:10" ht="49.5" customHeight="1">
      <c r="A13" s="3">
        <v>11</v>
      </c>
      <c r="B13" s="35" t="s">
        <v>52</v>
      </c>
      <c r="C13" s="36" t="s">
        <v>496</v>
      </c>
      <c r="D13" s="35">
        <v>1500</v>
      </c>
      <c r="E13" s="35" t="s">
        <v>124</v>
      </c>
      <c r="F13" s="35" t="s">
        <v>497</v>
      </c>
      <c r="G13" s="48" t="s">
        <v>23</v>
      </c>
    </row>
    <row r="14" spans="1:10" ht="49.5" customHeight="1">
      <c r="A14" s="3">
        <v>12</v>
      </c>
      <c r="B14" s="35" t="s">
        <v>52</v>
      </c>
      <c r="C14" s="36" t="s">
        <v>506</v>
      </c>
      <c r="D14" s="35">
        <v>350</v>
      </c>
      <c r="E14" s="35" t="s">
        <v>124</v>
      </c>
      <c r="F14" s="35" t="s">
        <v>507</v>
      </c>
      <c r="G14" s="35" t="s">
        <v>23</v>
      </c>
    </row>
    <row r="15" spans="1:10" ht="49.5" customHeight="1">
      <c r="A15" s="3">
        <v>13</v>
      </c>
      <c r="B15" s="35" t="s">
        <v>211</v>
      </c>
      <c r="C15" s="67">
        <v>43383</v>
      </c>
      <c r="D15" s="68">
        <v>100</v>
      </c>
      <c r="E15" s="35" t="s">
        <v>124</v>
      </c>
      <c r="F15" s="68" t="s">
        <v>508</v>
      </c>
      <c r="G15" s="48" t="s">
        <v>23</v>
      </c>
    </row>
    <row r="16" spans="1:10" ht="49.5" customHeight="1">
      <c r="A16" s="3">
        <v>14</v>
      </c>
      <c r="B16" s="35" t="s">
        <v>156</v>
      </c>
      <c r="C16" s="36">
        <v>43220</v>
      </c>
      <c r="D16" s="35">
        <v>150</v>
      </c>
      <c r="E16" s="35" t="s">
        <v>124</v>
      </c>
      <c r="F16" s="35" t="s">
        <v>509</v>
      </c>
      <c r="G16" s="35" t="s">
        <v>23</v>
      </c>
    </row>
    <row r="17" spans="1:7" ht="49.5" customHeight="1">
      <c r="A17" s="3">
        <v>15</v>
      </c>
      <c r="B17" s="35" t="s">
        <v>58</v>
      </c>
      <c r="C17" s="36">
        <v>43229</v>
      </c>
      <c r="D17" s="35">
        <v>180</v>
      </c>
      <c r="E17" s="35" t="s">
        <v>124</v>
      </c>
      <c r="F17" s="35" t="s">
        <v>510</v>
      </c>
      <c r="G17" s="48" t="s">
        <v>23</v>
      </c>
    </row>
    <row r="18" spans="1:7" ht="49.5" customHeight="1">
      <c r="A18" s="3">
        <v>16</v>
      </c>
      <c r="B18" s="44" t="s">
        <v>172</v>
      </c>
      <c r="C18" s="70">
        <v>43395</v>
      </c>
      <c r="D18" s="71">
        <v>200</v>
      </c>
      <c r="E18" s="35" t="s">
        <v>124</v>
      </c>
      <c r="F18" s="71" t="s">
        <v>511</v>
      </c>
      <c r="G18" s="71" t="s">
        <v>23</v>
      </c>
    </row>
    <row r="19" spans="1:7" ht="49.5" customHeight="1">
      <c r="A19" s="3">
        <v>17</v>
      </c>
      <c r="B19" s="48" t="s">
        <v>176</v>
      </c>
      <c r="C19" s="48">
        <v>43402</v>
      </c>
      <c r="D19" s="48">
        <v>65</v>
      </c>
      <c r="E19" s="35" t="s">
        <v>124</v>
      </c>
      <c r="F19" s="48" t="s">
        <v>512</v>
      </c>
      <c r="G19" s="48" t="s">
        <v>23</v>
      </c>
    </row>
    <row r="20" spans="1:7" ht="49.5" customHeight="1">
      <c r="A20" s="3">
        <v>18</v>
      </c>
      <c r="B20" s="35" t="s">
        <v>60</v>
      </c>
      <c r="C20" s="36">
        <v>43445</v>
      </c>
      <c r="D20" s="35">
        <v>120</v>
      </c>
      <c r="E20" s="35" t="s">
        <v>124</v>
      </c>
      <c r="F20" s="35" t="s">
        <v>513</v>
      </c>
      <c r="G20" s="35" t="s">
        <v>23</v>
      </c>
    </row>
    <row r="21" spans="1:7" ht="49.5" customHeight="1">
      <c r="A21" s="3">
        <v>19</v>
      </c>
      <c r="B21" s="35" t="s">
        <v>120</v>
      </c>
      <c r="C21" s="36">
        <v>43390</v>
      </c>
      <c r="D21" s="35">
        <v>110</v>
      </c>
      <c r="E21" s="35" t="s">
        <v>124</v>
      </c>
      <c r="F21" s="35" t="s">
        <v>517</v>
      </c>
      <c r="G21" s="35" t="s">
        <v>23</v>
      </c>
    </row>
    <row r="22" spans="1:7" ht="49.5" customHeight="1">
      <c r="A22" s="3">
        <v>20</v>
      </c>
      <c r="B22" s="35" t="s">
        <v>518</v>
      </c>
      <c r="C22" s="36">
        <v>43173</v>
      </c>
      <c r="D22" s="76">
        <v>200</v>
      </c>
      <c r="E22" s="35" t="s">
        <v>124</v>
      </c>
      <c r="F22" s="35" t="s">
        <v>519</v>
      </c>
      <c r="G22" s="48" t="s">
        <v>23</v>
      </c>
    </row>
    <row r="23" spans="1:7" ht="49.5" customHeight="1">
      <c r="A23" s="3">
        <v>21</v>
      </c>
      <c r="B23" s="44" t="s">
        <v>126</v>
      </c>
      <c r="C23" s="45">
        <v>43388</v>
      </c>
      <c r="D23" s="46">
        <v>100</v>
      </c>
      <c r="E23" s="35" t="s">
        <v>124</v>
      </c>
      <c r="F23" s="46" t="s">
        <v>520</v>
      </c>
      <c r="G23" s="46" t="s">
        <v>23</v>
      </c>
    </row>
    <row r="24" spans="1:7" ht="49.5" customHeight="1">
      <c r="A24" s="3">
        <v>22</v>
      </c>
      <c r="B24" s="44" t="s">
        <v>128</v>
      </c>
      <c r="C24" s="36" t="s">
        <v>522</v>
      </c>
      <c r="D24" s="35" t="s">
        <v>523</v>
      </c>
      <c r="E24" s="35" t="s">
        <v>124</v>
      </c>
      <c r="F24" s="35" t="s">
        <v>524</v>
      </c>
      <c r="G24" s="35" t="s">
        <v>23</v>
      </c>
    </row>
    <row r="25" spans="1:7" ht="49.5" customHeight="1">
      <c r="A25" s="3">
        <v>23</v>
      </c>
      <c r="B25" s="44" t="s">
        <v>128</v>
      </c>
      <c r="C25" s="36">
        <v>43398</v>
      </c>
      <c r="D25" s="35">
        <v>164</v>
      </c>
      <c r="E25" s="35" t="s">
        <v>124</v>
      </c>
      <c r="F25" s="35" t="s">
        <v>527</v>
      </c>
      <c r="G25" s="35" t="s">
        <v>23</v>
      </c>
    </row>
    <row r="26" spans="1:7" ht="49.5" customHeight="1">
      <c r="A26" s="3">
        <v>24</v>
      </c>
      <c r="B26" s="44" t="s">
        <v>128</v>
      </c>
      <c r="C26" s="36" t="s">
        <v>528</v>
      </c>
      <c r="D26" s="35">
        <v>832</v>
      </c>
      <c r="E26" s="35" t="s">
        <v>124</v>
      </c>
      <c r="F26" s="35" t="s">
        <v>529</v>
      </c>
      <c r="G26" s="35" t="s">
        <v>23</v>
      </c>
    </row>
    <row r="27" spans="1:7" ht="49.5" customHeight="1">
      <c r="A27" s="3">
        <v>25</v>
      </c>
      <c r="B27" s="63" t="s">
        <v>645</v>
      </c>
      <c r="C27" s="36">
        <v>43376</v>
      </c>
      <c r="D27" s="35">
        <v>100</v>
      </c>
      <c r="E27" s="35" t="s">
        <v>124</v>
      </c>
      <c r="F27" s="35" t="s">
        <v>653</v>
      </c>
      <c r="G27" s="35" t="s">
        <v>23</v>
      </c>
    </row>
    <row r="28" spans="1:7" ht="49.5" customHeight="1">
      <c r="A28" s="3">
        <v>26</v>
      </c>
      <c r="B28" s="63" t="s">
        <v>645</v>
      </c>
      <c r="C28" s="36">
        <v>43388</v>
      </c>
      <c r="D28" s="35">
        <v>70</v>
      </c>
      <c r="E28" s="35" t="s">
        <v>124</v>
      </c>
      <c r="F28" s="35" t="s">
        <v>654</v>
      </c>
      <c r="G28" s="35" t="s">
        <v>23</v>
      </c>
    </row>
    <row r="29" spans="1:7" ht="49.5" customHeight="1">
      <c r="A29" s="3">
        <v>27</v>
      </c>
      <c r="B29" s="63" t="s">
        <v>518</v>
      </c>
      <c r="C29" s="123">
        <v>43208</v>
      </c>
      <c r="D29" s="124">
        <v>25</v>
      </c>
      <c r="E29" s="35" t="s">
        <v>124</v>
      </c>
      <c r="F29" s="124" t="s">
        <v>661</v>
      </c>
      <c r="G29" s="48" t="s">
        <v>23</v>
      </c>
    </row>
    <row r="30" spans="1:7" ht="49.5" customHeight="1">
      <c r="A30" s="3">
        <v>28</v>
      </c>
      <c r="B30" s="63" t="s">
        <v>518</v>
      </c>
      <c r="C30" s="123">
        <v>43126</v>
      </c>
      <c r="D30" s="124">
        <v>9</v>
      </c>
      <c r="E30" s="39" t="s">
        <v>113</v>
      </c>
      <c r="F30" s="124" t="s">
        <v>660</v>
      </c>
      <c r="G30" s="48" t="s">
        <v>23</v>
      </c>
    </row>
    <row r="31" spans="1:7" ht="49.5" customHeight="1">
      <c r="A31" s="3">
        <v>29</v>
      </c>
      <c r="B31" s="35" t="s">
        <v>52</v>
      </c>
      <c r="C31" s="36" t="s">
        <v>498</v>
      </c>
      <c r="D31" s="91">
        <v>98</v>
      </c>
      <c r="E31" s="35" t="s">
        <v>145</v>
      </c>
      <c r="F31" s="91" t="s">
        <v>499</v>
      </c>
      <c r="G31" s="35" t="s">
        <v>23</v>
      </c>
    </row>
    <row r="32" spans="1:7" ht="49.5" customHeight="1">
      <c r="A32" s="3">
        <v>30</v>
      </c>
      <c r="B32" s="35" t="s">
        <v>52</v>
      </c>
      <c r="C32" s="36" t="s">
        <v>500</v>
      </c>
      <c r="D32" s="35">
        <v>105</v>
      </c>
      <c r="E32" s="35" t="s">
        <v>145</v>
      </c>
      <c r="F32" s="35" t="s">
        <v>501</v>
      </c>
      <c r="G32" s="35" t="s">
        <v>23</v>
      </c>
    </row>
    <row r="33" spans="1:7" ht="49.5" customHeight="1">
      <c r="A33" s="3">
        <v>31</v>
      </c>
      <c r="B33" s="35" t="s">
        <v>52</v>
      </c>
      <c r="C33" s="36" t="s">
        <v>502</v>
      </c>
      <c r="D33" s="35">
        <v>81</v>
      </c>
      <c r="E33" s="35" t="s">
        <v>145</v>
      </c>
      <c r="F33" s="35" t="s">
        <v>503</v>
      </c>
      <c r="G33" s="35" t="s">
        <v>23</v>
      </c>
    </row>
    <row r="34" spans="1:7" ht="49.5" customHeight="1">
      <c r="A34" s="3">
        <v>32</v>
      </c>
      <c r="B34" s="35" t="s">
        <v>52</v>
      </c>
      <c r="C34" s="36" t="s">
        <v>504</v>
      </c>
      <c r="D34" s="35">
        <v>165</v>
      </c>
      <c r="E34" s="35" t="s">
        <v>145</v>
      </c>
      <c r="F34" s="35" t="s">
        <v>505</v>
      </c>
      <c r="G34" s="35" t="s">
        <v>23</v>
      </c>
    </row>
    <row r="35" spans="1:7" ht="49.5" customHeight="1">
      <c r="A35" s="3">
        <v>33</v>
      </c>
      <c r="B35" s="35" t="s">
        <v>65</v>
      </c>
      <c r="C35" s="36">
        <v>43245</v>
      </c>
      <c r="D35" s="35">
        <v>40</v>
      </c>
      <c r="E35" s="35" t="s">
        <v>145</v>
      </c>
      <c r="F35" s="35" t="s">
        <v>182</v>
      </c>
      <c r="G35" s="35" t="s">
        <v>23</v>
      </c>
    </row>
    <row r="36" spans="1:7" ht="46.5" customHeight="1">
      <c r="A36" s="3">
        <v>34</v>
      </c>
      <c r="B36" s="35" t="s">
        <v>66</v>
      </c>
      <c r="C36" s="63" t="s">
        <v>185</v>
      </c>
      <c r="D36" s="63">
        <v>40</v>
      </c>
      <c r="E36" s="35" t="s">
        <v>145</v>
      </c>
      <c r="F36" s="63" t="s">
        <v>514</v>
      </c>
      <c r="G36" s="48" t="s">
        <v>23</v>
      </c>
    </row>
    <row r="37" spans="1:7" ht="46.5" customHeight="1">
      <c r="A37" s="3">
        <v>35</v>
      </c>
      <c r="B37" s="35" t="s">
        <v>118</v>
      </c>
      <c r="C37" s="40" t="s">
        <v>515</v>
      </c>
      <c r="D37" s="41">
        <v>20</v>
      </c>
      <c r="E37" s="35" t="s">
        <v>145</v>
      </c>
      <c r="F37" s="41" t="s">
        <v>516</v>
      </c>
      <c r="G37" s="41" t="s">
        <v>23</v>
      </c>
    </row>
    <row r="38" spans="1:7" ht="46.5" customHeight="1">
      <c r="A38" s="3">
        <v>36</v>
      </c>
      <c r="B38" s="44" t="s">
        <v>128</v>
      </c>
      <c r="C38" s="36" t="s">
        <v>264</v>
      </c>
      <c r="D38" s="35">
        <v>120</v>
      </c>
      <c r="E38" s="35" t="s">
        <v>145</v>
      </c>
      <c r="F38" s="35" t="s">
        <v>521</v>
      </c>
      <c r="G38" s="35" t="s">
        <v>23</v>
      </c>
    </row>
    <row r="39" spans="1:7" ht="46.5" customHeight="1">
      <c r="A39" s="3">
        <v>37</v>
      </c>
      <c r="B39" s="44" t="s">
        <v>128</v>
      </c>
      <c r="C39" s="36" t="s">
        <v>525</v>
      </c>
      <c r="D39" s="35">
        <v>295</v>
      </c>
      <c r="E39" s="35" t="s">
        <v>145</v>
      </c>
      <c r="F39" s="35" t="s">
        <v>526</v>
      </c>
      <c r="G39" s="35" t="s">
        <v>23</v>
      </c>
    </row>
    <row r="40" spans="1:7" ht="46.5" customHeight="1">
      <c r="D40"/>
    </row>
    <row r="41" spans="1:7" ht="46.5" customHeight="1">
      <c r="F41" s="10" t="s">
        <v>136</v>
      </c>
      <c r="G41" s="14">
        <f>SUM(D3:D39)</f>
        <v>12562</v>
      </c>
    </row>
    <row r="42" spans="1:7" ht="46.5" customHeight="1">
      <c r="F42" s="10" t="s">
        <v>44</v>
      </c>
      <c r="G42" s="14">
        <v>2298</v>
      </c>
    </row>
    <row r="43" spans="1:7" ht="46.5" customHeight="1">
      <c r="F43" s="10" t="s">
        <v>45</v>
      </c>
      <c r="G43" s="15">
        <v>270</v>
      </c>
    </row>
    <row r="44" spans="1:7" ht="46.5" customHeight="1">
      <c r="F44" s="12" t="s">
        <v>34</v>
      </c>
      <c r="G44" s="16">
        <f>SUM(G41:G43)</f>
        <v>15130</v>
      </c>
    </row>
    <row r="45" spans="1:7" ht="46.5" customHeight="1"/>
    <row r="46" spans="1:7" ht="46.5" customHeight="1"/>
    <row r="47" spans="1:7" ht="46.5" customHeight="1"/>
    <row r="48" spans="1:7" ht="46.5" customHeight="1"/>
    <row r="49" ht="46.5" customHeight="1"/>
    <row r="50" ht="46.5" customHeight="1"/>
  </sheetData>
  <sortState ref="A3:G39">
    <sortCondition ref="E39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5"/>
  <sheetViews>
    <sheetView workbookViewId="0">
      <selection activeCell="C12" sqref="C12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style="8" customWidth="1"/>
    <col min="5" max="5" width="30.5703125" customWidth="1"/>
    <col min="6" max="6" width="40.28515625" customWidth="1"/>
    <col min="7" max="7" width="18" customWidth="1"/>
  </cols>
  <sheetData>
    <row r="1" spans="1:10" ht="64.5" customHeight="1" thickBot="1">
      <c r="A1" s="146" t="s">
        <v>24</v>
      </c>
      <c r="B1" s="146"/>
      <c r="C1" s="146"/>
      <c r="D1" s="146"/>
      <c r="E1" s="146"/>
      <c r="F1" s="146"/>
      <c r="G1" s="146"/>
    </row>
    <row r="2" spans="1:10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33.75" customHeight="1">
      <c r="A3" s="3">
        <v>1</v>
      </c>
      <c r="B3" s="49" t="s">
        <v>51</v>
      </c>
      <c r="C3" s="36">
        <v>43263</v>
      </c>
      <c r="D3" s="62">
        <v>59</v>
      </c>
      <c r="E3" s="35" t="s">
        <v>124</v>
      </c>
      <c r="F3" s="48" t="s">
        <v>530</v>
      </c>
      <c r="G3" s="35" t="s">
        <v>24</v>
      </c>
      <c r="I3" s="35" t="s">
        <v>145</v>
      </c>
      <c r="J3">
        <f>SUM(D5:D10)</f>
        <v>314</v>
      </c>
    </row>
    <row r="4" spans="1:10" ht="33.75" customHeight="1">
      <c r="A4" s="3">
        <v>2</v>
      </c>
      <c r="B4" s="35" t="s">
        <v>58</v>
      </c>
      <c r="C4" s="36">
        <v>43265</v>
      </c>
      <c r="D4" s="35">
        <v>1500</v>
      </c>
      <c r="E4" s="35" t="s">
        <v>124</v>
      </c>
      <c r="F4" s="35" t="s">
        <v>536</v>
      </c>
      <c r="G4" s="35" t="s">
        <v>24</v>
      </c>
    </row>
    <row r="5" spans="1:10" ht="33.75" customHeight="1">
      <c r="A5" s="3">
        <v>3</v>
      </c>
      <c r="B5" s="49" t="s">
        <v>51</v>
      </c>
      <c r="C5" s="35" t="s">
        <v>531</v>
      </c>
      <c r="D5" s="62">
        <v>37</v>
      </c>
      <c r="E5" s="35" t="s">
        <v>145</v>
      </c>
      <c r="F5" s="48" t="s">
        <v>532</v>
      </c>
      <c r="G5" s="35" t="s">
        <v>24</v>
      </c>
    </row>
    <row r="6" spans="1:10" ht="33.75" customHeight="1">
      <c r="A6" s="3">
        <v>4</v>
      </c>
      <c r="B6" s="35" t="s">
        <v>75</v>
      </c>
      <c r="C6" s="37">
        <v>43256</v>
      </c>
      <c r="D6" s="117">
        <v>60</v>
      </c>
      <c r="E6" s="35" t="s">
        <v>145</v>
      </c>
      <c r="F6" s="39" t="s">
        <v>533</v>
      </c>
      <c r="G6" s="39" t="s">
        <v>24</v>
      </c>
    </row>
    <row r="7" spans="1:10" ht="33.75" customHeight="1">
      <c r="A7" s="3">
        <v>5</v>
      </c>
      <c r="B7" s="35" t="s">
        <v>58</v>
      </c>
      <c r="C7" s="36" t="s">
        <v>534</v>
      </c>
      <c r="D7" s="35">
        <v>100</v>
      </c>
      <c r="E7" s="35" t="s">
        <v>145</v>
      </c>
      <c r="F7" s="35" t="s">
        <v>535</v>
      </c>
      <c r="G7" s="35" t="s">
        <v>24</v>
      </c>
    </row>
    <row r="8" spans="1:10" ht="33.75" customHeight="1">
      <c r="A8" s="3">
        <v>6</v>
      </c>
      <c r="B8" s="49" t="s">
        <v>59</v>
      </c>
      <c r="C8" s="50" t="s">
        <v>170</v>
      </c>
      <c r="D8" s="61">
        <v>7</v>
      </c>
      <c r="E8" s="35" t="s">
        <v>145</v>
      </c>
      <c r="F8" s="35" t="s">
        <v>537</v>
      </c>
      <c r="G8" s="35" t="s">
        <v>24</v>
      </c>
    </row>
    <row r="9" spans="1:10" ht="33.75" customHeight="1">
      <c r="A9" s="3">
        <v>7</v>
      </c>
      <c r="B9" s="27" t="s">
        <v>172</v>
      </c>
      <c r="C9" s="70" t="s">
        <v>538</v>
      </c>
      <c r="D9" s="71">
        <v>40</v>
      </c>
      <c r="E9" s="35" t="s">
        <v>145</v>
      </c>
      <c r="F9" s="71" t="s">
        <v>539</v>
      </c>
      <c r="G9" s="71" t="s">
        <v>24</v>
      </c>
    </row>
    <row r="10" spans="1:10" ht="33.75" customHeight="1">
      <c r="A10" s="3">
        <v>8</v>
      </c>
      <c r="B10" s="118" t="s">
        <v>120</v>
      </c>
      <c r="C10" s="36">
        <v>43229</v>
      </c>
      <c r="D10" s="51">
        <v>70</v>
      </c>
      <c r="E10" s="35" t="s">
        <v>145</v>
      </c>
      <c r="F10" s="35" t="s">
        <v>540</v>
      </c>
      <c r="G10" s="35" t="s">
        <v>24</v>
      </c>
    </row>
    <row r="12" spans="1:10">
      <c r="F12" s="10" t="s">
        <v>541</v>
      </c>
      <c r="G12" s="14">
        <f>SUM(D3:D10)</f>
        <v>1873</v>
      </c>
    </row>
    <row r="13" spans="1:10">
      <c r="F13" s="10" t="s">
        <v>42</v>
      </c>
      <c r="G13" s="14">
        <v>472</v>
      </c>
    </row>
    <row r="14" spans="1:10" ht="30">
      <c r="F14" s="10" t="s">
        <v>43</v>
      </c>
      <c r="G14" s="15">
        <v>163</v>
      </c>
    </row>
    <row r="15" spans="1:10">
      <c r="F15" s="12" t="s">
        <v>34</v>
      </c>
      <c r="G15" s="16">
        <f>SUM(G12:G14)</f>
        <v>2508</v>
      </c>
    </row>
  </sheetData>
  <sortState ref="A3:G10">
    <sortCondition ref="E3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A7" workbookViewId="0">
      <selection activeCell="A17" sqref="A17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style="8" customWidth="1"/>
    <col min="5" max="5" width="28.140625" customWidth="1"/>
    <col min="6" max="6" width="43.28515625" customWidth="1"/>
    <col min="7" max="7" width="18" customWidth="1"/>
  </cols>
  <sheetData>
    <row r="1" spans="1:10" ht="64.5" customHeight="1" thickBot="1">
      <c r="A1" s="146" t="s">
        <v>25</v>
      </c>
      <c r="B1" s="146"/>
      <c r="C1" s="146"/>
      <c r="D1" s="146"/>
      <c r="E1" s="146"/>
      <c r="F1" s="146"/>
      <c r="G1" s="146"/>
    </row>
    <row r="2" spans="1:10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34.5" customHeight="1">
      <c r="A3" s="3">
        <v>1</v>
      </c>
      <c r="B3" s="35" t="s">
        <v>178</v>
      </c>
      <c r="C3" s="50">
        <v>43235</v>
      </c>
      <c r="D3" s="91">
        <v>50</v>
      </c>
      <c r="E3" s="35" t="s">
        <v>124</v>
      </c>
      <c r="F3" s="91" t="s">
        <v>543</v>
      </c>
      <c r="G3" s="35" t="s">
        <v>25</v>
      </c>
      <c r="I3" s="35" t="s">
        <v>145</v>
      </c>
      <c r="J3">
        <f>SUM(D6:D17)</f>
        <v>1246</v>
      </c>
    </row>
    <row r="4" spans="1:10" ht="34.5" customHeight="1">
      <c r="A4" s="3">
        <v>2</v>
      </c>
      <c r="B4" s="35" t="s">
        <v>178</v>
      </c>
      <c r="C4" s="50">
        <v>43237</v>
      </c>
      <c r="D4" s="35">
        <v>45</v>
      </c>
      <c r="E4" s="35" t="s">
        <v>124</v>
      </c>
      <c r="F4" s="35" t="s">
        <v>543</v>
      </c>
      <c r="G4" s="35" t="s">
        <v>25</v>
      </c>
    </row>
    <row r="5" spans="1:10" ht="34.5" customHeight="1">
      <c r="A5" s="3">
        <v>3</v>
      </c>
      <c r="B5" s="35" t="s">
        <v>354</v>
      </c>
      <c r="C5" s="84">
        <v>43146</v>
      </c>
      <c r="D5" s="85">
        <v>70</v>
      </c>
      <c r="E5" s="35" t="s">
        <v>124</v>
      </c>
      <c r="F5" s="35" t="s">
        <v>547</v>
      </c>
      <c r="G5" s="35" t="s">
        <v>25</v>
      </c>
    </row>
    <row r="6" spans="1:10" ht="34.5" customHeight="1">
      <c r="A6" s="3">
        <v>4</v>
      </c>
      <c r="B6" s="35" t="s">
        <v>152</v>
      </c>
      <c r="C6" s="36">
        <v>43252</v>
      </c>
      <c r="D6" s="35">
        <v>50</v>
      </c>
      <c r="E6" s="35" t="s">
        <v>145</v>
      </c>
      <c r="F6" s="35" t="s">
        <v>542</v>
      </c>
      <c r="G6" s="35" t="s">
        <v>25</v>
      </c>
    </row>
    <row r="7" spans="1:10" ht="34.5" customHeight="1">
      <c r="A7" s="3">
        <v>5</v>
      </c>
      <c r="B7" s="35" t="s">
        <v>178</v>
      </c>
      <c r="C7" s="50">
        <v>43145</v>
      </c>
      <c r="D7" s="35">
        <v>30</v>
      </c>
      <c r="E7" s="35" t="s">
        <v>145</v>
      </c>
      <c r="F7" s="35" t="s">
        <v>544</v>
      </c>
      <c r="G7" s="35" t="s">
        <v>25</v>
      </c>
    </row>
    <row r="8" spans="1:10" ht="34.5" customHeight="1">
      <c r="A8" s="3">
        <v>6</v>
      </c>
      <c r="B8" s="35" t="s">
        <v>178</v>
      </c>
      <c r="C8" s="50">
        <v>43202</v>
      </c>
      <c r="D8" s="35">
        <v>30</v>
      </c>
      <c r="E8" s="35" t="s">
        <v>145</v>
      </c>
      <c r="F8" s="35" t="s">
        <v>544</v>
      </c>
      <c r="G8" s="35" t="s">
        <v>25</v>
      </c>
    </row>
    <row r="9" spans="1:10" ht="34.5" customHeight="1">
      <c r="A9" s="3">
        <v>7</v>
      </c>
      <c r="B9" s="35" t="s">
        <v>178</v>
      </c>
      <c r="C9" s="50">
        <v>43426</v>
      </c>
      <c r="D9" s="35">
        <v>50</v>
      </c>
      <c r="E9" s="35" t="s">
        <v>145</v>
      </c>
      <c r="F9" s="35" t="s">
        <v>544</v>
      </c>
      <c r="G9" s="35" t="s">
        <v>25</v>
      </c>
    </row>
    <row r="10" spans="1:10" ht="34.5" customHeight="1">
      <c r="A10" s="3">
        <v>8</v>
      </c>
      <c r="B10" s="35" t="s">
        <v>545</v>
      </c>
      <c r="C10" s="50">
        <v>43128</v>
      </c>
      <c r="D10" s="69">
        <v>100</v>
      </c>
      <c r="E10" s="35" t="s">
        <v>145</v>
      </c>
      <c r="F10" s="35" t="s">
        <v>546</v>
      </c>
      <c r="G10" s="35" t="s">
        <v>25</v>
      </c>
    </row>
    <row r="11" spans="1:10" ht="34.5" customHeight="1">
      <c r="A11" s="3">
        <v>9</v>
      </c>
      <c r="B11" s="35" t="s">
        <v>354</v>
      </c>
      <c r="C11" s="84">
        <v>43146</v>
      </c>
      <c r="D11" s="85">
        <v>70</v>
      </c>
      <c r="E11" s="35" t="s">
        <v>145</v>
      </c>
      <c r="F11" s="35" t="s">
        <v>547</v>
      </c>
      <c r="G11" s="35" t="s">
        <v>25</v>
      </c>
    </row>
    <row r="12" spans="1:10" ht="34.5" customHeight="1">
      <c r="A12" s="3">
        <v>10</v>
      </c>
      <c r="B12" s="35" t="s">
        <v>65</v>
      </c>
      <c r="C12" s="35" t="s">
        <v>183</v>
      </c>
      <c r="D12" s="35">
        <v>100</v>
      </c>
      <c r="E12" s="35" t="s">
        <v>145</v>
      </c>
      <c r="F12" s="35" t="s">
        <v>184</v>
      </c>
      <c r="G12" s="35" t="s">
        <v>25</v>
      </c>
    </row>
    <row r="13" spans="1:10" ht="34.5" customHeight="1">
      <c r="A13" s="3">
        <v>11</v>
      </c>
      <c r="B13" s="44" t="s">
        <v>69</v>
      </c>
      <c r="C13" s="88">
        <v>43417</v>
      </c>
      <c r="D13" s="89">
        <v>25</v>
      </c>
      <c r="E13" s="35" t="s">
        <v>145</v>
      </c>
      <c r="F13" s="89" t="s">
        <v>548</v>
      </c>
      <c r="G13" s="35" t="s">
        <v>25</v>
      </c>
    </row>
    <row r="14" spans="1:10" ht="34.5" customHeight="1">
      <c r="A14" s="3">
        <v>12</v>
      </c>
      <c r="B14" s="35" t="s">
        <v>192</v>
      </c>
      <c r="C14" s="36">
        <v>43134</v>
      </c>
      <c r="D14" s="69">
        <v>50</v>
      </c>
      <c r="E14" s="35" t="s">
        <v>145</v>
      </c>
      <c r="F14" s="35" t="s">
        <v>549</v>
      </c>
      <c r="G14" s="35" t="s">
        <v>25</v>
      </c>
    </row>
    <row r="15" spans="1:10" ht="34.5" customHeight="1">
      <c r="A15" s="3">
        <v>13</v>
      </c>
      <c r="B15" s="44" t="s">
        <v>126</v>
      </c>
      <c r="C15" s="45" t="s">
        <v>550</v>
      </c>
      <c r="D15" s="46">
        <v>405</v>
      </c>
      <c r="E15" s="35" t="s">
        <v>145</v>
      </c>
      <c r="F15" s="46" t="s">
        <v>551</v>
      </c>
      <c r="G15" s="46" t="s">
        <v>25</v>
      </c>
    </row>
    <row r="16" spans="1:10" ht="34.5" customHeight="1">
      <c r="A16" s="3">
        <v>14</v>
      </c>
      <c r="B16" s="44" t="s">
        <v>126</v>
      </c>
      <c r="C16" s="45">
        <v>43257</v>
      </c>
      <c r="D16" s="46">
        <v>136</v>
      </c>
      <c r="E16" s="35" t="s">
        <v>145</v>
      </c>
      <c r="F16" s="46" t="s">
        <v>552</v>
      </c>
      <c r="G16" s="46" t="s">
        <v>25</v>
      </c>
    </row>
    <row r="17" spans="1:7" ht="34.5" customHeight="1">
      <c r="A17" s="3">
        <v>15</v>
      </c>
      <c r="B17" s="63" t="s">
        <v>518</v>
      </c>
      <c r="C17" s="123" t="s">
        <v>665</v>
      </c>
      <c r="D17" s="124">
        <v>200</v>
      </c>
      <c r="E17" s="35" t="s">
        <v>145</v>
      </c>
      <c r="F17" s="124" t="s">
        <v>656</v>
      </c>
      <c r="G17" s="124" t="s">
        <v>25</v>
      </c>
    </row>
    <row r="18" spans="1:7" ht="16.5" customHeight="1"/>
    <row r="19" spans="1:7" ht="16.5" customHeight="1">
      <c r="F19" s="10" t="s">
        <v>136</v>
      </c>
      <c r="G19" s="14">
        <f>SUM(D3:D17)</f>
        <v>1411</v>
      </c>
    </row>
    <row r="20" spans="1:7" ht="16.5" customHeight="1">
      <c r="F20" s="10" t="s">
        <v>44</v>
      </c>
      <c r="G20" s="14">
        <v>1294</v>
      </c>
    </row>
    <row r="21" spans="1:7">
      <c r="F21" s="10" t="s">
        <v>45</v>
      </c>
      <c r="G21" s="15">
        <v>0</v>
      </c>
    </row>
    <row r="22" spans="1:7">
      <c r="F22" s="12" t="s">
        <v>34</v>
      </c>
      <c r="G22" s="16">
        <f>SUM(G19:G21)</f>
        <v>2705</v>
      </c>
    </row>
  </sheetData>
  <sortState ref="A3:G16">
    <sortCondition ref="E3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7"/>
  <sheetViews>
    <sheetView topLeftCell="A10" workbookViewId="0">
      <selection activeCell="H42" sqref="H42"/>
    </sheetView>
  </sheetViews>
  <sheetFormatPr defaultRowHeight="15"/>
  <cols>
    <col min="1" max="1" width="23" style="143" customWidth="1"/>
    <col min="2" max="2" width="21.5703125" customWidth="1"/>
  </cols>
  <sheetData>
    <row r="1" spans="1:7">
      <c r="A1" s="130" t="s">
        <v>2</v>
      </c>
      <c r="B1" s="131" t="s">
        <v>1</v>
      </c>
    </row>
    <row r="2" spans="1:7">
      <c r="A2" s="132" t="s">
        <v>289</v>
      </c>
      <c r="B2" s="61">
        <v>9932</v>
      </c>
    </row>
    <row r="3" spans="1:7">
      <c r="A3" s="133" t="s">
        <v>51</v>
      </c>
      <c r="B3" s="61">
        <v>9311</v>
      </c>
    </row>
    <row r="4" spans="1:7">
      <c r="A4" s="134" t="s">
        <v>128</v>
      </c>
      <c r="B4" s="76">
        <v>7296</v>
      </c>
    </row>
    <row r="5" spans="1:7">
      <c r="A5" s="135" t="s">
        <v>58</v>
      </c>
      <c r="B5" s="76">
        <v>6477</v>
      </c>
    </row>
    <row r="6" spans="1:7">
      <c r="A6" s="134" t="s">
        <v>266</v>
      </c>
      <c r="B6" s="76">
        <v>3516</v>
      </c>
    </row>
    <row r="7" spans="1:7">
      <c r="A7" s="135" t="s">
        <v>518</v>
      </c>
      <c r="B7" s="60">
        <v>3229</v>
      </c>
    </row>
    <row r="8" spans="1:7">
      <c r="A8" s="135" t="s">
        <v>66</v>
      </c>
      <c r="B8" s="136">
        <v>2450</v>
      </c>
    </row>
    <row r="9" spans="1:7">
      <c r="A9" s="135" t="s">
        <v>460</v>
      </c>
      <c r="B9" s="61">
        <v>2374</v>
      </c>
    </row>
    <row r="10" spans="1:7">
      <c r="A10" s="135" t="s">
        <v>211</v>
      </c>
      <c r="B10" s="61">
        <v>2219</v>
      </c>
      <c r="G10" s="137"/>
    </row>
    <row r="11" spans="1:7">
      <c r="A11" s="135" t="s">
        <v>152</v>
      </c>
      <c r="B11" s="61">
        <v>1750</v>
      </c>
    </row>
    <row r="12" spans="1:7">
      <c r="A12" s="134" t="s">
        <v>172</v>
      </c>
      <c r="B12" s="138">
        <v>1704</v>
      </c>
    </row>
    <row r="13" spans="1:7" ht="26.25">
      <c r="A13" s="139" t="s">
        <v>48</v>
      </c>
      <c r="B13" s="61">
        <v>1613</v>
      </c>
    </row>
    <row r="14" spans="1:7">
      <c r="A14" s="135" t="s">
        <v>180</v>
      </c>
      <c r="B14" s="76">
        <v>1601</v>
      </c>
    </row>
    <row r="15" spans="1:7">
      <c r="A15" s="135" t="s">
        <v>75</v>
      </c>
      <c r="B15" s="140">
        <v>1525</v>
      </c>
    </row>
    <row r="16" spans="1:7">
      <c r="A16" s="135" t="s">
        <v>334</v>
      </c>
      <c r="B16" s="61">
        <v>1335</v>
      </c>
    </row>
    <row r="17" spans="1:2">
      <c r="A17" s="132" t="s">
        <v>645</v>
      </c>
      <c r="B17" s="76">
        <v>1245</v>
      </c>
    </row>
    <row r="18" spans="1:2">
      <c r="A18" s="132" t="s">
        <v>680</v>
      </c>
      <c r="B18" s="76">
        <v>1180</v>
      </c>
    </row>
    <row r="19" spans="1:2">
      <c r="A19" s="135" t="s">
        <v>68</v>
      </c>
      <c r="B19" s="82">
        <v>1130</v>
      </c>
    </row>
    <row r="20" spans="1:2">
      <c r="A20" s="135" t="s">
        <v>156</v>
      </c>
      <c r="B20" s="61">
        <v>915</v>
      </c>
    </row>
    <row r="21" spans="1:2">
      <c r="A21" s="135" t="s">
        <v>120</v>
      </c>
      <c r="B21" s="82">
        <v>825</v>
      </c>
    </row>
    <row r="22" spans="1:2">
      <c r="A22" s="135" t="s">
        <v>64</v>
      </c>
      <c r="B22" s="61">
        <v>802</v>
      </c>
    </row>
    <row r="23" spans="1:2">
      <c r="A23" s="134" t="s">
        <v>77</v>
      </c>
      <c r="B23" s="60">
        <v>800</v>
      </c>
    </row>
    <row r="24" spans="1:2">
      <c r="A24" s="135" t="s">
        <v>260</v>
      </c>
      <c r="B24" s="76">
        <v>658</v>
      </c>
    </row>
    <row r="25" spans="1:2">
      <c r="A25" s="135" t="s">
        <v>479</v>
      </c>
      <c r="B25" s="61">
        <v>650</v>
      </c>
    </row>
    <row r="26" spans="1:2">
      <c r="A26" s="135" t="s">
        <v>60</v>
      </c>
      <c r="B26" s="76">
        <v>590</v>
      </c>
    </row>
    <row r="27" spans="1:2">
      <c r="A27" s="133" t="s">
        <v>176</v>
      </c>
      <c r="B27" s="69">
        <v>545</v>
      </c>
    </row>
    <row r="28" spans="1:2">
      <c r="A28" s="134" t="s">
        <v>69</v>
      </c>
      <c r="B28" s="60">
        <v>421</v>
      </c>
    </row>
    <row r="29" spans="1:2">
      <c r="A29" s="135" t="s">
        <v>118</v>
      </c>
      <c r="B29" s="141">
        <v>420</v>
      </c>
    </row>
    <row r="30" spans="1:2">
      <c r="A30" s="133" t="s">
        <v>56</v>
      </c>
      <c r="B30" s="61">
        <v>395</v>
      </c>
    </row>
    <row r="31" spans="1:2">
      <c r="A31" s="135" t="s">
        <v>178</v>
      </c>
      <c r="B31" s="76">
        <v>313</v>
      </c>
    </row>
    <row r="32" spans="1:2">
      <c r="A32" s="135" t="s">
        <v>684</v>
      </c>
      <c r="B32" s="82">
        <v>258</v>
      </c>
    </row>
    <row r="33" spans="1:2">
      <c r="A33" s="135" t="s">
        <v>332</v>
      </c>
      <c r="B33" s="61">
        <v>250</v>
      </c>
    </row>
    <row r="34" spans="1:2">
      <c r="A34" s="133" t="s">
        <v>217</v>
      </c>
      <c r="B34" s="82">
        <v>220</v>
      </c>
    </row>
    <row r="35" spans="1:2">
      <c r="A35" s="134" t="s">
        <v>54</v>
      </c>
      <c r="B35" s="76">
        <v>201</v>
      </c>
    </row>
    <row r="36" spans="1:2">
      <c r="A36" s="134" t="s">
        <v>378</v>
      </c>
      <c r="B36" s="60">
        <v>200</v>
      </c>
    </row>
    <row r="37" spans="1:2">
      <c r="A37" s="135" t="s">
        <v>683</v>
      </c>
      <c r="B37" s="142">
        <v>160</v>
      </c>
    </row>
    <row r="38" spans="1:2">
      <c r="A38" s="134" t="s">
        <v>259</v>
      </c>
      <c r="B38" s="33">
        <v>149</v>
      </c>
    </row>
    <row r="39" spans="1:2">
      <c r="A39" s="135" t="s">
        <v>192</v>
      </c>
      <c r="B39" s="61">
        <v>140</v>
      </c>
    </row>
    <row r="40" spans="1:2">
      <c r="A40" s="135" t="s">
        <v>545</v>
      </c>
      <c r="B40" s="61">
        <v>100</v>
      </c>
    </row>
    <row r="41" spans="1:2">
      <c r="A41" s="132" t="s">
        <v>290</v>
      </c>
      <c r="B41" s="76">
        <v>73</v>
      </c>
    </row>
    <row r="42" spans="1:2">
      <c r="A42" s="132" t="s">
        <v>298</v>
      </c>
      <c r="B42" s="76">
        <v>71</v>
      </c>
    </row>
    <row r="43" spans="1:2">
      <c r="A43" s="135" t="s">
        <v>65</v>
      </c>
      <c r="B43" s="82">
        <v>40</v>
      </c>
    </row>
    <row r="44" spans="1:2">
      <c r="A44" s="132" t="s">
        <v>299</v>
      </c>
      <c r="B44" s="61">
        <v>36</v>
      </c>
    </row>
    <row r="45" spans="1:2">
      <c r="A45" s="132" t="s">
        <v>682</v>
      </c>
      <c r="B45" s="61">
        <v>24</v>
      </c>
    </row>
    <row r="46" spans="1:2">
      <c r="A46" s="132" t="s">
        <v>681</v>
      </c>
      <c r="B46" s="61">
        <v>18</v>
      </c>
    </row>
    <row r="47" spans="1:2">
      <c r="A47" s="132" t="s">
        <v>287</v>
      </c>
      <c r="B47" s="76">
        <v>14</v>
      </c>
    </row>
  </sheetData>
  <sortState ref="A2:B47">
    <sortCondition descending="1" ref="B47"/>
  </sortState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86"/>
  <sheetViews>
    <sheetView topLeftCell="A56" workbookViewId="0">
      <selection activeCell="A56" sqref="A56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customWidth="1"/>
    <col min="5" max="5" width="33.28515625" customWidth="1"/>
    <col min="6" max="6" width="42.85546875" customWidth="1"/>
    <col min="7" max="7" width="18" customWidth="1"/>
  </cols>
  <sheetData>
    <row r="1" spans="1:10" ht="64.5" customHeight="1" thickBot="1">
      <c r="A1" s="146" t="s">
        <v>46</v>
      </c>
      <c r="B1" s="146"/>
      <c r="C1" s="146"/>
      <c r="D1" s="146"/>
      <c r="E1" s="146"/>
      <c r="F1" s="146"/>
      <c r="G1" s="146"/>
    </row>
    <row r="2" spans="1:10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54.75" customHeight="1">
      <c r="A3" s="3">
        <v>1</v>
      </c>
      <c r="B3" s="35" t="s">
        <v>51</v>
      </c>
      <c r="C3" s="111">
        <v>43444</v>
      </c>
      <c r="D3" s="112">
        <v>50</v>
      </c>
      <c r="E3" s="35" t="s">
        <v>124</v>
      </c>
      <c r="F3" s="35" t="s">
        <v>556</v>
      </c>
      <c r="G3" s="35" t="s">
        <v>554</v>
      </c>
      <c r="I3" s="35" t="s">
        <v>113</v>
      </c>
      <c r="J3">
        <f>SUM(D48:D81)</f>
        <v>3614</v>
      </c>
    </row>
    <row r="4" spans="1:10" ht="54.75" customHeight="1">
      <c r="A4" s="3">
        <v>2</v>
      </c>
      <c r="B4" s="35" t="s">
        <v>51</v>
      </c>
      <c r="C4" s="35" t="s">
        <v>557</v>
      </c>
      <c r="D4" s="35">
        <v>200</v>
      </c>
      <c r="E4" s="35" t="s">
        <v>124</v>
      </c>
      <c r="F4" s="35" t="s">
        <v>558</v>
      </c>
      <c r="G4" s="35" t="s">
        <v>554</v>
      </c>
    </row>
    <row r="5" spans="1:10" ht="54.75" customHeight="1">
      <c r="A5" s="3">
        <v>3</v>
      </c>
      <c r="B5" s="35" t="s">
        <v>52</v>
      </c>
      <c r="C5" s="36" t="s">
        <v>559</v>
      </c>
      <c r="D5" s="35">
        <v>5000</v>
      </c>
      <c r="E5" s="35" t="s">
        <v>124</v>
      </c>
      <c r="F5" s="35" t="s">
        <v>560</v>
      </c>
      <c r="G5" s="35" t="s">
        <v>554</v>
      </c>
    </row>
    <row r="6" spans="1:10" ht="54.75" customHeight="1">
      <c r="A6" s="3">
        <v>4</v>
      </c>
      <c r="B6" s="35" t="s">
        <v>52</v>
      </c>
      <c r="C6" s="36" t="s">
        <v>561</v>
      </c>
      <c r="D6" s="35">
        <f>35*5</f>
        <v>175</v>
      </c>
      <c r="E6" s="35" t="s">
        <v>124</v>
      </c>
      <c r="F6" s="35" t="s">
        <v>562</v>
      </c>
      <c r="G6" s="35" t="s">
        <v>554</v>
      </c>
    </row>
    <row r="7" spans="1:10" ht="54.75" customHeight="1">
      <c r="A7" s="3">
        <v>5</v>
      </c>
      <c r="B7" s="35" t="s">
        <v>321</v>
      </c>
      <c r="C7" s="119">
        <v>43277</v>
      </c>
      <c r="D7" s="120">
        <v>1000</v>
      </c>
      <c r="E7" s="35" t="s">
        <v>124</v>
      </c>
      <c r="F7" s="35" t="s">
        <v>563</v>
      </c>
      <c r="G7" s="35" t="s">
        <v>554</v>
      </c>
    </row>
    <row r="8" spans="1:10" ht="54.75" customHeight="1">
      <c r="A8" s="3">
        <v>6</v>
      </c>
      <c r="B8" s="35" t="s">
        <v>156</v>
      </c>
      <c r="C8" s="36">
        <v>43157</v>
      </c>
      <c r="D8" s="35">
        <v>100</v>
      </c>
      <c r="E8" s="35" t="s">
        <v>124</v>
      </c>
      <c r="F8" s="35" t="s">
        <v>564</v>
      </c>
      <c r="G8" s="35" t="s">
        <v>554</v>
      </c>
    </row>
    <row r="9" spans="1:10" ht="57.75" customHeight="1">
      <c r="A9" s="3">
        <v>7</v>
      </c>
      <c r="B9" s="35" t="s">
        <v>111</v>
      </c>
      <c r="C9" s="36">
        <v>43421</v>
      </c>
      <c r="D9" s="35">
        <v>100</v>
      </c>
      <c r="E9" s="35" t="s">
        <v>124</v>
      </c>
      <c r="F9" s="35" t="s">
        <v>565</v>
      </c>
      <c r="G9" s="35" t="s">
        <v>554</v>
      </c>
    </row>
    <row r="10" spans="1:10" ht="57.75" customHeight="1">
      <c r="A10" s="3">
        <v>8</v>
      </c>
      <c r="B10" s="35" t="s">
        <v>58</v>
      </c>
      <c r="C10" s="36">
        <v>43231</v>
      </c>
      <c r="D10" s="35">
        <v>53</v>
      </c>
      <c r="E10" s="35" t="s">
        <v>124</v>
      </c>
      <c r="F10" s="35" t="s">
        <v>567</v>
      </c>
      <c r="G10" s="35" t="s">
        <v>554</v>
      </c>
    </row>
    <row r="11" spans="1:10" ht="57.75" customHeight="1">
      <c r="A11" s="3">
        <v>9</v>
      </c>
      <c r="B11" s="35" t="s">
        <v>58</v>
      </c>
      <c r="C11" s="36">
        <v>43257</v>
      </c>
      <c r="D11" s="35">
        <v>12</v>
      </c>
      <c r="E11" s="35" t="s">
        <v>124</v>
      </c>
      <c r="F11" s="35" t="s">
        <v>568</v>
      </c>
      <c r="G11" s="35" t="s">
        <v>554</v>
      </c>
    </row>
    <row r="12" spans="1:10" ht="57.75" customHeight="1">
      <c r="A12" s="3">
        <v>10</v>
      </c>
      <c r="B12" s="35" t="s">
        <v>58</v>
      </c>
      <c r="C12" s="36">
        <v>43416</v>
      </c>
      <c r="D12" s="35">
        <v>160</v>
      </c>
      <c r="E12" s="35" t="s">
        <v>124</v>
      </c>
      <c r="F12" s="35" t="s">
        <v>569</v>
      </c>
      <c r="G12" s="35" t="s">
        <v>554</v>
      </c>
    </row>
    <row r="13" spans="1:10" ht="57.75" customHeight="1">
      <c r="A13" s="3">
        <v>11</v>
      </c>
      <c r="B13" s="35" t="s">
        <v>58</v>
      </c>
      <c r="C13" s="36">
        <v>43425</v>
      </c>
      <c r="D13" s="35">
        <v>32</v>
      </c>
      <c r="E13" s="35" t="s">
        <v>124</v>
      </c>
      <c r="F13" s="35" t="s">
        <v>570</v>
      </c>
      <c r="G13" s="35" t="s">
        <v>554</v>
      </c>
    </row>
    <row r="14" spans="1:10" ht="57.75" customHeight="1">
      <c r="A14" s="3">
        <v>12</v>
      </c>
      <c r="B14" s="35" t="s">
        <v>58</v>
      </c>
      <c r="C14" s="36">
        <v>43455</v>
      </c>
      <c r="D14" s="35">
        <v>28</v>
      </c>
      <c r="E14" s="35" t="s">
        <v>124</v>
      </c>
      <c r="F14" s="35" t="s">
        <v>572</v>
      </c>
      <c r="G14" s="35" t="s">
        <v>554</v>
      </c>
    </row>
    <row r="15" spans="1:10" ht="57.75" customHeight="1">
      <c r="A15" s="3">
        <v>13</v>
      </c>
      <c r="B15" s="35" t="s">
        <v>176</v>
      </c>
      <c r="C15" s="35">
        <v>43179</v>
      </c>
      <c r="D15" s="35">
        <v>170</v>
      </c>
      <c r="E15" s="35" t="s">
        <v>124</v>
      </c>
      <c r="F15" s="35" t="s">
        <v>575</v>
      </c>
      <c r="G15" s="35" t="s">
        <v>554</v>
      </c>
    </row>
    <row r="16" spans="1:10" ht="57.75" customHeight="1">
      <c r="A16" s="3">
        <v>14</v>
      </c>
      <c r="B16" s="35" t="s">
        <v>178</v>
      </c>
      <c r="C16" s="36">
        <v>43374</v>
      </c>
      <c r="D16" s="35">
        <v>50</v>
      </c>
      <c r="E16" s="35" t="s">
        <v>124</v>
      </c>
      <c r="F16" s="35" t="s">
        <v>576</v>
      </c>
      <c r="G16" s="35" t="s">
        <v>554</v>
      </c>
    </row>
    <row r="17" spans="1:7" ht="57.75" customHeight="1">
      <c r="A17" s="3">
        <v>15</v>
      </c>
      <c r="B17" s="35" t="s">
        <v>180</v>
      </c>
      <c r="C17" s="36">
        <v>43242</v>
      </c>
      <c r="D17" s="35">
        <v>70</v>
      </c>
      <c r="E17" s="35" t="s">
        <v>124</v>
      </c>
      <c r="F17" s="35" t="s">
        <v>577</v>
      </c>
      <c r="G17" s="35" t="s">
        <v>554</v>
      </c>
    </row>
    <row r="18" spans="1:7" ht="57.75" customHeight="1">
      <c r="A18" s="3">
        <v>16</v>
      </c>
      <c r="B18" s="35" t="s">
        <v>68</v>
      </c>
      <c r="C18" s="36">
        <v>43417</v>
      </c>
      <c r="D18" s="35">
        <v>100</v>
      </c>
      <c r="E18" s="35" t="s">
        <v>124</v>
      </c>
      <c r="F18" s="35" t="s">
        <v>584</v>
      </c>
      <c r="G18" s="35" t="s">
        <v>554</v>
      </c>
    </row>
    <row r="19" spans="1:7" ht="57.75" customHeight="1">
      <c r="A19" s="3">
        <v>17</v>
      </c>
      <c r="B19" s="35" t="s">
        <v>123</v>
      </c>
      <c r="C19" s="35" t="s">
        <v>445</v>
      </c>
      <c r="D19" s="35">
        <v>500</v>
      </c>
      <c r="E19" s="35" t="s">
        <v>124</v>
      </c>
      <c r="F19" s="35" t="s">
        <v>586</v>
      </c>
      <c r="G19" s="35" t="s">
        <v>554</v>
      </c>
    </row>
    <row r="20" spans="1:7" ht="57.75" customHeight="1">
      <c r="A20" s="3">
        <v>18</v>
      </c>
      <c r="B20" s="35" t="s">
        <v>518</v>
      </c>
      <c r="C20" s="36">
        <v>43162</v>
      </c>
      <c r="D20" s="76">
        <v>70</v>
      </c>
      <c r="E20" s="35" t="s">
        <v>124</v>
      </c>
      <c r="F20" s="35" t="s">
        <v>588</v>
      </c>
      <c r="G20" s="35" t="s">
        <v>554</v>
      </c>
    </row>
    <row r="21" spans="1:7" ht="60.75" customHeight="1">
      <c r="A21" s="3">
        <v>19</v>
      </c>
      <c r="B21" s="35" t="s">
        <v>394</v>
      </c>
      <c r="C21" s="93">
        <v>43131</v>
      </c>
      <c r="D21" s="129">
        <v>60</v>
      </c>
      <c r="E21" s="35" t="s">
        <v>124</v>
      </c>
      <c r="F21" s="35" t="s">
        <v>589</v>
      </c>
      <c r="G21" s="35" t="s">
        <v>554</v>
      </c>
    </row>
    <row r="22" spans="1:7" ht="60.75" customHeight="1">
      <c r="A22" s="3">
        <v>20</v>
      </c>
      <c r="B22" s="35" t="s">
        <v>54</v>
      </c>
      <c r="C22" s="36">
        <v>43124</v>
      </c>
      <c r="D22" s="35">
        <v>60</v>
      </c>
      <c r="E22" s="35" t="s">
        <v>124</v>
      </c>
      <c r="F22" s="35" t="s">
        <v>590</v>
      </c>
      <c r="G22" s="35" t="s">
        <v>591</v>
      </c>
    </row>
    <row r="23" spans="1:7" ht="60.75" customHeight="1">
      <c r="A23" s="3">
        <v>21</v>
      </c>
      <c r="B23" s="35" t="s">
        <v>54</v>
      </c>
      <c r="C23" s="36">
        <v>43152</v>
      </c>
      <c r="D23" s="35">
        <v>90</v>
      </c>
      <c r="E23" s="35" t="s">
        <v>124</v>
      </c>
      <c r="F23" s="35" t="s">
        <v>592</v>
      </c>
      <c r="G23" s="35" t="s">
        <v>591</v>
      </c>
    </row>
    <row r="24" spans="1:7" ht="60.75" customHeight="1">
      <c r="A24" s="3">
        <v>22</v>
      </c>
      <c r="B24" s="35" t="s">
        <v>52</v>
      </c>
      <c r="C24" s="36">
        <v>43234</v>
      </c>
      <c r="D24" s="35">
        <v>60</v>
      </c>
      <c r="E24" s="35" t="s">
        <v>124</v>
      </c>
      <c r="F24" s="35" t="s">
        <v>593</v>
      </c>
      <c r="G24" s="35" t="s">
        <v>594</v>
      </c>
    </row>
    <row r="25" spans="1:7" ht="60.75" customHeight="1">
      <c r="A25" s="3">
        <v>23</v>
      </c>
      <c r="B25" s="35" t="s">
        <v>52</v>
      </c>
      <c r="C25" s="36">
        <v>43133</v>
      </c>
      <c r="D25" s="35">
        <v>120</v>
      </c>
      <c r="E25" s="35" t="s">
        <v>124</v>
      </c>
      <c r="F25" s="35" t="s">
        <v>595</v>
      </c>
      <c r="G25" s="35" t="s">
        <v>594</v>
      </c>
    </row>
    <row r="26" spans="1:7" ht="60.75" customHeight="1">
      <c r="A26" s="3">
        <v>24</v>
      </c>
      <c r="B26" s="35" t="s">
        <v>178</v>
      </c>
      <c r="C26" s="36" t="s">
        <v>596</v>
      </c>
      <c r="D26" s="35">
        <v>20</v>
      </c>
      <c r="E26" s="35" t="s">
        <v>124</v>
      </c>
      <c r="F26" s="35" t="s">
        <v>597</v>
      </c>
      <c r="G26" s="35" t="s">
        <v>594</v>
      </c>
    </row>
    <row r="27" spans="1:7" ht="60.75" customHeight="1">
      <c r="A27" s="3">
        <v>25</v>
      </c>
      <c r="B27" s="35" t="s">
        <v>481</v>
      </c>
      <c r="C27" s="36" t="s">
        <v>598</v>
      </c>
      <c r="D27" s="35">
        <v>200</v>
      </c>
      <c r="E27" s="35" t="s">
        <v>124</v>
      </c>
      <c r="F27" s="35" t="s">
        <v>599</v>
      </c>
      <c r="G27" s="35" t="s">
        <v>600</v>
      </c>
    </row>
    <row r="28" spans="1:7" ht="60.75" customHeight="1">
      <c r="A28" s="3">
        <v>26</v>
      </c>
      <c r="B28" s="35" t="s">
        <v>75</v>
      </c>
      <c r="C28" s="37">
        <v>43369</v>
      </c>
      <c r="D28" s="39">
        <v>500</v>
      </c>
      <c r="E28" s="35" t="s">
        <v>124</v>
      </c>
      <c r="F28" s="35" t="s">
        <v>606</v>
      </c>
      <c r="G28" s="35" t="s">
        <v>607</v>
      </c>
    </row>
    <row r="29" spans="1:7" ht="60.75" customHeight="1">
      <c r="A29" s="3">
        <v>27</v>
      </c>
      <c r="B29" s="35" t="s">
        <v>152</v>
      </c>
      <c r="C29" s="36">
        <v>43432</v>
      </c>
      <c r="D29" s="35">
        <v>400</v>
      </c>
      <c r="E29" s="35" t="s">
        <v>124</v>
      </c>
      <c r="F29" s="35" t="s">
        <v>608</v>
      </c>
      <c r="G29" s="35" t="s">
        <v>609</v>
      </c>
    </row>
    <row r="30" spans="1:7" ht="60.75" customHeight="1">
      <c r="A30" s="3">
        <v>28</v>
      </c>
      <c r="B30" s="35" t="s">
        <v>617</v>
      </c>
      <c r="C30" s="36">
        <v>43140</v>
      </c>
      <c r="D30" s="76">
        <v>20</v>
      </c>
      <c r="E30" s="35" t="s">
        <v>124</v>
      </c>
      <c r="F30" s="35" t="s">
        <v>618</v>
      </c>
      <c r="G30" s="35" t="s">
        <v>611</v>
      </c>
    </row>
    <row r="31" spans="1:7" ht="60.75" customHeight="1">
      <c r="A31" s="3">
        <v>29</v>
      </c>
      <c r="B31" s="35" t="s">
        <v>128</v>
      </c>
      <c r="C31" s="36">
        <v>43262</v>
      </c>
      <c r="D31" s="35">
        <v>150</v>
      </c>
      <c r="E31" s="35" t="s">
        <v>124</v>
      </c>
      <c r="F31" s="35" t="s">
        <v>620</v>
      </c>
      <c r="G31" s="35" t="s">
        <v>621</v>
      </c>
    </row>
    <row r="32" spans="1:7" ht="60.75" customHeight="1">
      <c r="A32" s="3">
        <v>30</v>
      </c>
      <c r="B32" s="35" t="s">
        <v>128</v>
      </c>
      <c r="C32" s="36">
        <v>43397</v>
      </c>
      <c r="D32" s="35">
        <v>166</v>
      </c>
      <c r="E32" s="35" t="s">
        <v>124</v>
      </c>
      <c r="F32" s="35" t="s">
        <v>626</v>
      </c>
      <c r="G32" s="35" t="s">
        <v>627</v>
      </c>
    </row>
    <row r="33" spans="1:7" ht="60.75" customHeight="1">
      <c r="A33" s="3">
        <v>31</v>
      </c>
      <c r="B33" s="35" t="s">
        <v>354</v>
      </c>
      <c r="C33" s="84">
        <v>43292</v>
      </c>
      <c r="D33" s="85">
        <v>40</v>
      </c>
      <c r="E33" s="35" t="s">
        <v>124</v>
      </c>
      <c r="F33" s="35" t="s">
        <v>634</v>
      </c>
      <c r="G33" s="35" t="s">
        <v>635</v>
      </c>
    </row>
    <row r="34" spans="1:7" ht="60.75" customHeight="1">
      <c r="A34" s="3">
        <v>32</v>
      </c>
      <c r="B34" s="35" t="s">
        <v>128</v>
      </c>
      <c r="C34" s="36">
        <v>43365</v>
      </c>
      <c r="D34" s="35">
        <v>254</v>
      </c>
      <c r="E34" s="35" t="s">
        <v>124</v>
      </c>
      <c r="F34" s="35" t="s">
        <v>636</v>
      </c>
      <c r="G34" s="35" t="s">
        <v>637</v>
      </c>
    </row>
    <row r="35" spans="1:7" ht="60.75" customHeight="1">
      <c r="A35" s="3">
        <v>33</v>
      </c>
      <c r="B35" s="35" t="s">
        <v>260</v>
      </c>
      <c r="C35" s="36">
        <v>43447</v>
      </c>
      <c r="D35" s="35">
        <v>181</v>
      </c>
      <c r="E35" s="35" t="s">
        <v>124</v>
      </c>
      <c r="F35" s="35" t="s">
        <v>644</v>
      </c>
      <c r="G35" s="35" t="s">
        <v>643</v>
      </c>
    </row>
    <row r="36" spans="1:7" ht="60.75" customHeight="1">
      <c r="A36" s="3">
        <v>34</v>
      </c>
      <c r="B36" s="63" t="s">
        <v>645</v>
      </c>
      <c r="C36" s="36">
        <v>43439</v>
      </c>
      <c r="D36" s="35">
        <v>50</v>
      </c>
      <c r="E36" s="35" t="s">
        <v>124</v>
      </c>
      <c r="F36" s="35" t="s">
        <v>649</v>
      </c>
      <c r="G36" s="35" t="s">
        <v>591</v>
      </c>
    </row>
    <row r="37" spans="1:7" ht="60.75" customHeight="1">
      <c r="A37" s="3">
        <v>35</v>
      </c>
      <c r="B37" s="63" t="s">
        <v>645</v>
      </c>
      <c r="C37" s="36" t="s">
        <v>650</v>
      </c>
      <c r="D37" s="35">
        <v>300</v>
      </c>
      <c r="E37" s="35" t="s">
        <v>124</v>
      </c>
      <c r="F37" s="35" t="s">
        <v>651</v>
      </c>
      <c r="G37" s="35" t="s">
        <v>591</v>
      </c>
    </row>
    <row r="38" spans="1:7" ht="60.75" customHeight="1">
      <c r="A38" s="3">
        <v>36</v>
      </c>
      <c r="B38" s="63" t="s">
        <v>645</v>
      </c>
      <c r="C38" s="36">
        <v>43286</v>
      </c>
      <c r="D38" s="35">
        <v>50</v>
      </c>
      <c r="E38" s="35" t="s">
        <v>124</v>
      </c>
      <c r="F38" s="35" t="s">
        <v>652</v>
      </c>
      <c r="G38" s="35" t="s">
        <v>591</v>
      </c>
    </row>
    <row r="39" spans="1:7" ht="60.75" customHeight="1">
      <c r="A39" s="3">
        <v>37</v>
      </c>
      <c r="B39" s="35" t="s">
        <v>518</v>
      </c>
      <c r="C39" s="36">
        <v>43162</v>
      </c>
      <c r="D39" s="69">
        <v>70</v>
      </c>
      <c r="E39" s="35" t="s">
        <v>124</v>
      </c>
      <c r="F39" s="35" t="s">
        <v>588</v>
      </c>
      <c r="G39" s="48" t="s">
        <v>554</v>
      </c>
    </row>
    <row r="40" spans="1:7" ht="60.75" customHeight="1">
      <c r="A40" s="3">
        <v>38</v>
      </c>
      <c r="B40" s="63" t="s">
        <v>518</v>
      </c>
      <c r="C40" s="123">
        <v>43186</v>
      </c>
      <c r="D40" s="124">
        <v>100</v>
      </c>
      <c r="E40" s="35" t="s">
        <v>124</v>
      </c>
      <c r="F40" s="124" t="s">
        <v>666</v>
      </c>
      <c r="G40" s="48" t="s">
        <v>554</v>
      </c>
    </row>
    <row r="41" spans="1:7" ht="60.75" customHeight="1">
      <c r="A41" s="3">
        <v>39</v>
      </c>
      <c r="B41" s="63" t="s">
        <v>518</v>
      </c>
      <c r="C41" s="123">
        <v>43370</v>
      </c>
      <c r="D41" s="124">
        <v>17</v>
      </c>
      <c r="E41" s="35" t="s">
        <v>124</v>
      </c>
      <c r="F41" s="124" t="s">
        <v>669</v>
      </c>
      <c r="G41" s="48" t="s">
        <v>554</v>
      </c>
    </row>
    <row r="42" spans="1:7" ht="60.75" customHeight="1">
      <c r="A42" s="3">
        <v>40</v>
      </c>
      <c r="B42" s="63" t="s">
        <v>518</v>
      </c>
      <c r="C42" s="123">
        <v>43387</v>
      </c>
      <c r="D42" s="124">
        <v>250</v>
      </c>
      <c r="E42" s="35" t="s">
        <v>124</v>
      </c>
      <c r="F42" s="124" t="s">
        <v>670</v>
      </c>
      <c r="G42" s="48" t="s">
        <v>554</v>
      </c>
    </row>
    <row r="43" spans="1:7" ht="60.75" customHeight="1">
      <c r="A43" s="3">
        <v>41</v>
      </c>
      <c r="B43" s="63" t="s">
        <v>518</v>
      </c>
      <c r="C43" s="123">
        <v>43410</v>
      </c>
      <c r="D43" s="124">
        <v>50</v>
      </c>
      <c r="E43" s="35" t="s">
        <v>124</v>
      </c>
      <c r="F43" s="124" t="s">
        <v>672</v>
      </c>
      <c r="G43" s="48" t="s">
        <v>554</v>
      </c>
    </row>
    <row r="44" spans="1:7" ht="60.75" customHeight="1">
      <c r="A44" s="3">
        <v>42</v>
      </c>
      <c r="B44" s="63" t="s">
        <v>518</v>
      </c>
      <c r="C44" s="123">
        <v>43419</v>
      </c>
      <c r="D44" s="124">
        <v>95</v>
      </c>
      <c r="E44" s="35" t="s">
        <v>124</v>
      </c>
      <c r="F44" s="124" t="s">
        <v>673</v>
      </c>
      <c r="G44" s="48" t="s">
        <v>554</v>
      </c>
    </row>
    <row r="45" spans="1:7" ht="60.75" customHeight="1">
      <c r="A45" s="3">
        <v>43</v>
      </c>
      <c r="B45" s="63" t="s">
        <v>518</v>
      </c>
      <c r="C45" s="123">
        <v>43436</v>
      </c>
      <c r="D45" s="124">
        <v>1000</v>
      </c>
      <c r="E45" s="35" t="s">
        <v>124</v>
      </c>
      <c r="F45" s="124" t="s">
        <v>674</v>
      </c>
      <c r="G45" s="48" t="s">
        <v>554</v>
      </c>
    </row>
    <row r="46" spans="1:7" ht="60.75" customHeight="1">
      <c r="A46" s="3">
        <v>44</v>
      </c>
      <c r="B46" s="63" t="s">
        <v>518</v>
      </c>
      <c r="C46" s="123">
        <v>43446</v>
      </c>
      <c r="D46" s="124">
        <v>100</v>
      </c>
      <c r="E46" s="35" t="s">
        <v>124</v>
      </c>
      <c r="F46" s="124" t="s">
        <v>675</v>
      </c>
      <c r="G46" s="48" t="s">
        <v>554</v>
      </c>
    </row>
    <row r="47" spans="1:7" ht="60.75" customHeight="1">
      <c r="A47" s="3">
        <v>45</v>
      </c>
      <c r="B47" s="35" t="s">
        <v>111</v>
      </c>
      <c r="C47" s="36">
        <v>43376</v>
      </c>
      <c r="D47" s="35">
        <v>300</v>
      </c>
      <c r="E47" s="35" t="s">
        <v>124</v>
      </c>
      <c r="F47" s="35" t="s">
        <v>566</v>
      </c>
      <c r="G47" s="35" t="s">
        <v>554</v>
      </c>
    </row>
    <row r="48" spans="1:7" ht="60.75" customHeight="1">
      <c r="A48" s="3">
        <v>46</v>
      </c>
      <c r="B48" s="35" t="s">
        <v>77</v>
      </c>
      <c r="C48" s="36" t="s">
        <v>573</v>
      </c>
      <c r="D48" s="35">
        <v>300</v>
      </c>
      <c r="E48" s="35" t="s">
        <v>113</v>
      </c>
      <c r="F48" s="35" t="s">
        <v>574</v>
      </c>
      <c r="G48" s="35" t="s">
        <v>554</v>
      </c>
    </row>
    <row r="49" spans="1:7" ht="60.75" customHeight="1">
      <c r="A49" s="3">
        <v>47</v>
      </c>
      <c r="B49" s="35" t="s">
        <v>120</v>
      </c>
      <c r="C49" s="35" t="s">
        <v>603</v>
      </c>
      <c r="D49" s="35">
        <v>120</v>
      </c>
      <c r="E49" s="35" t="s">
        <v>113</v>
      </c>
      <c r="F49" s="35" t="s">
        <v>604</v>
      </c>
      <c r="G49" s="35" t="s">
        <v>605</v>
      </c>
    </row>
    <row r="50" spans="1:7" ht="60.75" customHeight="1">
      <c r="A50" s="3">
        <v>48</v>
      </c>
      <c r="B50" s="35" t="s">
        <v>75</v>
      </c>
      <c r="C50" s="37" t="s">
        <v>349</v>
      </c>
      <c r="D50" s="39">
        <v>70</v>
      </c>
      <c r="E50" s="35" t="s">
        <v>113</v>
      </c>
      <c r="F50" s="35" t="s">
        <v>629</v>
      </c>
      <c r="G50" s="35" t="s">
        <v>630</v>
      </c>
    </row>
    <row r="51" spans="1:7" ht="60.75" customHeight="1">
      <c r="A51" s="3">
        <v>49</v>
      </c>
      <c r="B51" s="63" t="s">
        <v>518</v>
      </c>
      <c r="C51" s="123">
        <v>43162</v>
      </c>
      <c r="D51" s="124">
        <v>34</v>
      </c>
      <c r="E51" s="39" t="s">
        <v>113</v>
      </c>
      <c r="F51" s="35" t="s">
        <v>587</v>
      </c>
      <c r="G51" s="48" t="s">
        <v>554</v>
      </c>
    </row>
    <row r="52" spans="1:7" ht="60.75" customHeight="1">
      <c r="A52" s="3">
        <v>50</v>
      </c>
      <c r="B52" s="63" t="s">
        <v>518</v>
      </c>
      <c r="C52" s="123" t="s">
        <v>667</v>
      </c>
      <c r="D52" s="124">
        <v>351</v>
      </c>
      <c r="E52" s="39" t="s">
        <v>113</v>
      </c>
      <c r="F52" s="124" t="s">
        <v>668</v>
      </c>
      <c r="G52" s="48" t="s">
        <v>554</v>
      </c>
    </row>
    <row r="53" spans="1:7" ht="60.75" customHeight="1">
      <c r="A53" s="3">
        <v>51</v>
      </c>
      <c r="B53" s="63" t="s">
        <v>518</v>
      </c>
      <c r="C53" s="123">
        <v>43393</v>
      </c>
      <c r="D53" s="124">
        <v>50</v>
      </c>
      <c r="E53" s="39" t="s">
        <v>113</v>
      </c>
      <c r="F53" s="124" t="s">
        <v>671</v>
      </c>
      <c r="G53" s="48" t="s">
        <v>554</v>
      </c>
    </row>
    <row r="54" spans="1:7" ht="60.75" customHeight="1">
      <c r="A54" s="3">
        <v>52</v>
      </c>
      <c r="B54" s="35" t="s">
        <v>51</v>
      </c>
      <c r="C54" s="36">
        <v>43138</v>
      </c>
      <c r="D54" s="35">
        <v>71</v>
      </c>
      <c r="E54" s="35" t="s">
        <v>145</v>
      </c>
      <c r="F54" s="35" t="s">
        <v>553</v>
      </c>
      <c r="G54" s="35" t="s">
        <v>554</v>
      </c>
    </row>
    <row r="55" spans="1:7" ht="60.75" customHeight="1">
      <c r="A55" s="3">
        <v>53</v>
      </c>
      <c r="B55" s="35" t="s">
        <v>51</v>
      </c>
      <c r="C55" s="36">
        <v>43145</v>
      </c>
      <c r="D55" s="35">
        <v>68</v>
      </c>
      <c r="E55" s="35" t="s">
        <v>145</v>
      </c>
      <c r="F55" s="35" t="s">
        <v>555</v>
      </c>
      <c r="G55" s="35" t="s">
        <v>554</v>
      </c>
    </row>
    <row r="56" spans="1:7" ht="60.75" customHeight="1">
      <c r="A56" s="3">
        <v>54</v>
      </c>
      <c r="B56" s="35" t="s">
        <v>51</v>
      </c>
      <c r="C56" s="36">
        <v>43187</v>
      </c>
      <c r="D56" s="112">
        <v>95</v>
      </c>
      <c r="E56" s="35" t="s">
        <v>145</v>
      </c>
      <c r="F56" s="35" t="s">
        <v>638</v>
      </c>
      <c r="G56" s="35" t="s">
        <v>554</v>
      </c>
    </row>
    <row r="57" spans="1:7" ht="60.75" customHeight="1">
      <c r="A57" s="3">
        <v>55</v>
      </c>
      <c r="B57" s="35" t="s">
        <v>58</v>
      </c>
      <c r="C57" s="36" t="s">
        <v>168</v>
      </c>
      <c r="D57" s="35">
        <v>65</v>
      </c>
      <c r="E57" s="35" t="s">
        <v>145</v>
      </c>
      <c r="F57" s="35" t="s">
        <v>571</v>
      </c>
      <c r="G57" s="35" t="s">
        <v>554</v>
      </c>
    </row>
    <row r="58" spans="1:7" ht="60.75" customHeight="1">
      <c r="A58" s="3">
        <v>56</v>
      </c>
      <c r="B58" s="35" t="s">
        <v>58</v>
      </c>
      <c r="C58" s="36" t="s">
        <v>168</v>
      </c>
      <c r="D58" s="35">
        <v>15</v>
      </c>
      <c r="E58" s="35" t="s">
        <v>145</v>
      </c>
      <c r="F58" s="35" t="s">
        <v>572</v>
      </c>
      <c r="G58" s="35" t="s">
        <v>554</v>
      </c>
    </row>
    <row r="59" spans="1:7" ht="60.75" customHeight="1">
      <c r="A59" s="3">
        <v>57</v>
      </c>
      <c r="B59" s="35" t="s">
        <v>180</v>
      </c>
      <c r="C59" s="36" t="s">
        <v>578</v>
      </c>
      <c r="D59" s="35">
        <v>540</v>
      </c>
      <c r="E59" s="35" t="s">
        <v>145</v>
      </c>
      <c r="F59" s="35" t="s">
        <v>579</v>
      </c>
      <c r="G59" s="35" t="s">
        <v>554</v>
      </c>
    </row>
    <row r="60" spans="1:7" ht="60.75" customHeight="1">
      <c r="A60" s="3">
        <v>58</v>
      </c>
      <c r="B60" s="35" t="s">
        <v>180</v>
      </c>
      <c r="C60" s="36" t="s">
        <v>580</v>
      </c>
      <c r="D60" s="35">
        <v>301</v>
      </c>
      <c r="E60" s="35" t="s">
        <v>145</v>
      </c>
      <c r="F60" s="35" t="s">
        <v>581</v>
      </c>
      <c r="G60" s="35" t="s">
        <v>554</v>
      </c>
    </row>
    <row r="61" spans="1:7" ht="60.75" customHeight="1">
      <c r="A61" s="3">
        <v>59</v>
      </c>
      <c r="B61" s="35" t="s">
        <v>66</v>
      </c>
      <c r="C61" s="121" t="s">
        <v>185</v>
      </c>
      <c r="D61" s="121">
        <v>190</v>
      </c>
      <c r="E61" s="35" t="s">
        <v>145</v>
      </c>
      <c r="F61" s="35" t="s">
        <v>582</v>
      </c>
      <c r="G61" s="35" t="s">
        <v>554</v>
      </c>
    </row>
    <row r="62" spans="1:7" ht="60.75" customHeight="1">
      <c r="A62" s="3">
        <v>60</v>
      </c>
      <c r="B62" s="35" t="s">
        <v>68</v>
      </c>
      <c r="C62" s="36">
        <v>43171</v>
      </c>
      <c r="D62" s="35">
        <v>110</v>
      </c>
      <c r="E62" s="35" t="s">
        <v>145</v>
      </c>
      <c r="F62" s="35" t="s">
        <v>583</v>
      </c>
      <c r="G62" s="35" t="s">
        <v>554</v>
      </c>
    </row>
    <row r="63" spans="1:7" ht="64.5" customHeight="1">
      <c r="A63" s="3">
        <v>61</v>
      </c>
      <c r="B63" s="35" t="s">
        <v>69</v>
      </c>
      <c r="C63" s="88">
        <v>43419</v>
      </c>
      <c r="D63" s="89">
        <v>25</v>
      </c>
      <c r="E63" s="35" t="s">
        <v>145</v>
      </c>
      <c r="F63" s="35" t="s">
        <v>585</v>
      </c>
      <c r="G63" s="35" t="s">
        <v>554</v>
      </c>
    </row>
    <row r="64" spans="1:7" ht="64.5" customHeight="1">
      <c r="A64" s="3">
        <v>62</v>
      </c>
      <c r="B64" s="35" t="s">
        <v>69</v>
      </c>
      <c r="C64" s="88">
        <v>43421</v>
      </c>
      <c r="D64" s="122">
        <v>25</v>
      </c>
      <c r="E64" s="35" t="s">
        <v>145</v>
      </c>
      <c r="F64" s="35" t="s">
        <v>585</v>
      </c>
      <c r="G64" s="35" t="s">
        <v>554</v>
      </c>
    </row>
    <row r="65" spans="1:7" ht="64.5" customHeight="1">
      <c r="A65" s="3">
        <v>63</v>
      </c>
      <c r="B65" s="35" t="s">
        <v>518</v>
      </c>
      <c r="C65" s="36">
        <v>43162</v>
      </c>
      <c r="D65" s="126">
        <v>34</v>
      </c>
      <c r="E65" s="35" t="s">
        <v>145</v>
      </c>
      <c r="F65" s="35" t="s">
        <v>587</v>
      </c>
      <c r="G65" s="35" t="s">
        <v>554</v>
      </c>
    </row>
    <row r="66" spans="1:7" ht="64.5" customHeight="1">
      <c r="A66" s="3">
        <v>64</v>
      </c>
      <c r="B66" s="35" t="s">
        <v>75</v>
      </c>
      <c r="C66" s="37">
        <v>43360</v>
      </c>
      <c r="D66" s="127">
        <v>40</v>
      </c>
      <c r="E66" s="35" t="s">
        <v>145</v>
      </c>
      <c r="F66" s="35" t="s">
        <v>601</v>
      </c>
      <c r="G66" s="35" t="s">
        <v>602</v>
      </c>
    </row>
    <row r="67" spans="1:7" ht="69" customHeight="1">
      <c r="A67" s="3">
        <v>65</v>
      </c>
      <c r="B67" s="35" t="s">
        <v>51</v>
      </c>
      <c r="C67" s="111">
        <v>43170</v>
      </c>
      <c r="D67" s="128">
        <v>35</v>
      </c>
      <c r="E67" s="35" t="s">
        <v>145</v>
      </c>
      <c r="F67" s="35" t="s">
        <v>610</v>
      </c>
      <c r="G67" s="35" t="s">
        <v>611</v>
      </c>
    </row>
    <row r="68" spans="1:7" ht="69" customHeight="1">
      <c r="A68" s="3">
        <v>66</v>
      </c>
      <c r="B68" s="35" t="s">
        <v>51</v>
      </c>
      <c r="C68" s="111">
        <v>43373</v>
      </c>
      <c r="D68" s="112">
        <v>26</v>
      </c>
      <c r="E68" s="35" t="s">
        <v>145</v>
      </c>
      <c r="F68" s="35" t="s">
        <v>610</v>
      </c>
      <c r="G68" s="35" t="s">
        <v>611</v>
      </c>
    </row>
    <row r="69" spans="1:7" ht="69" customHeight="1">
      <c r="A69" s="3">
        <v>67</v>
      </c>
      <c r="B69" s="35" t="s">
        <v>52</v>
      </c>
      <c r="C69" s="36" t="s">
        <v>612</v>
      </c>
      <c r="D69" s="35">
        <v>110</v>
      </c>
      <c r="E69" s="35" t="s">
        <v>145</v>
      </c>
      <c r="F69" s="35" t="s">
        <v>613</v>
      </c>
      <c r="G69" s="35" t="s">
        <v>611</v>
      </c>
    </row>
    <row r="70" spans="1:7" ht="74.25" customHeight="1">
      <c r="A70" s="3">
        <v>68</v>
      </c>
      <c r="B70" s="35" t="s">
        <v>111</v>
      </c>
      <c r="C70" s="78">
        <v>43278</v>
      </c>
      <c r="D70" s="35">
        <v>10</v>
      </c>
      <c r="E70" s="35" t="s">
        <v>145</v>
      </c>
      <c r="F70" s="35" t="s">
        <v>614</v>
      </c>
      <c r="G70" s="35" t="s">
        <v>611</v>
      </c>
    </row>
    <row r="71" spans="1:7" ht="74.25" customHeight="1">
      <c r="A71" s="3">
        <v>69</v>
      </c>
      <c r="B71" s="35" t="s">
        <v>172</v>
      </c>
      <c r="C71" s="70" t="s">
        <v>615</v>
      </c>
      <c r="D71" s="71">
        <v>160</v>
      </c>
      <c r="E71" s="35" t="s">
        <v>145</v>
      </c>
      <c r="F71" s="35" t="s">
        <v>616</v>
      </c>
      <c r="G71" s="35" t="s">
        <v>611</v>
      </c>
    </row>
    <row r="72" spans="1:7" ht="74.25" customHeight="1">
      <c r="A72" s="3">
        <v>70</v>
      </c>
      <c r="B72" s="35" t="s">
        <v>65</v>
      </c>
      <c r="C72" s="36">
        <v>43245</v>
      </c>
      <c r="D72" s="35">
        <v>40</v>
      </c>
      <c r="E72" s="35" t="s">
        <v>145</v>
      </c>
      <c r="F72" s="35" t="s">
        <v>182</v>
      </c>
      <c r="G72" s="35" t="s">
        <v>619</v>
      </c>
    </row>
    <row r="73" spans="1:7" ht="74.25" customHeight="1">
      <c r="A73" s="3">
        <v>71</v>
      </c>
      <c r="B73" s="35" t="s">
        <v>128</v>
      </c>
      <c r="C73" s="36" t="s">
        <v>264</v>
      </c>
      <c r="D73" s="35">
        <v>6</v>
      </c>
      <c r="E73" s="35" t="s">
        <v>145</v>
      </c>
      <c r="F73" s="35" t="s">
        <v>622</v>
      </c>
      <c r="G73" s="35" t="s">
        <v>623</v>
      </c>
    </row>
    <row r="74" spans="1:7" ht="74.25" customHeight="1">
      <c r="A74" s="3">
        <v>72</v>
      </c>
      <c r="B74" s="35" t="s">
        <v>126</v>
      </c>
      <c r="C74" s="45">
        <v>43173</v>
      </c>
      <c r="D74" s="46">
        <v>334</v>
      </c>
      <c r="E74" s="35" t="s">
        <v>145</v>
      </c>
      <c r="F74" s="35" t="s">
        <v>624</v>
      </c>
      <c r="G74" s="35" t="s">
        <v>625</v>
      </c>
    </row>
    <row r="75" spans="1:7" ht="74.25" customHeight="1">
      <c r="A75" s="3">
        <v>73</v>
      </c>
      <c r="B75" s="35" t="s">
        <v>69</v>
      </c>
      <c r="C75" s="88">
        <v>43416</v>
      </c>
      <c r="D75" s="89">
        <v>25</v>
      </c>
      <c r="E75" s="35" t="s">
        <v>145</v>
      </c>
      <c r="F75" s="35" t="s">
        <v>548</v>
      </c>
      <c r="G75" s="35" t="s">
        <v>628</v>
      </c>
    </row>
    <row r="76" spans="1:7" ht="74.25" customHeight="1">
      <c r="A76" s="3">
        <v>74</v>
      </c>
      <c r="B76" s="35" t="s">
        <v>128</v>
      </c>
      <c r="C76" s="36" t="s">
        <v>631</v>
      </c>
      <c r="D76" s="35">
        <v>135</v>
      </c>
      <c r="E76" s="35" t="s">
        <v>145</v>
      </c>
      <c r="F76" s="35" t="s">
        <v>632</v>
      </c>
      <c r="G76" s="35" t="s">
        <v>633</v>
      </c>
    </row>
    <row r="77" spans="1:7" ht="74.25" customHeight="1">
      <c r="A77" s="3">
        <v>75</v>
      </c>
      <c r="B77" s="35" t="s">
        <v>354</v>
      </c>
      <c r="C77" s="84">
        <v>43292</v>
      </c>
      <c r="D77" s="85">
        <v>40</v>
      </c>
      <c r="E77" s="35" t="s">
        <v>145</v>
      </c>
      <c r="F77" s="35" t="s">
        <v>634</v>
      </c>
      <c r="G77" s="35" t="s">
        <v>635</v>
      </c>
    </row>
    <row r="78" spans="1:7" ht="74.25" customHeight="1">
      <c r="A78" s="3">
        <v>76</v>
      </c>
      <c r="B78" s="35" t="s">
        <v>51</v>
      </c>
      <c r="C78" s="36">
        <v>43170</v>
      </c>
      <c r="D78" s="76">
        <v>20</v>
      </c>
      <c r="E78" s="35" t="s">
        <v>145</v>
      </c>
      <c r="F78" s="35" t="s">
        <v>20</v>
      </c>
      <c r="G78" s="35" t="s">
        <v>611</v>
      </c>
    </row>
    <row r="79" spans="1:7" ht="74.25" customHeight="1">
      <c r="A79" s="3">
        <v>77</v>
      </c>
      <c r="B79" s="44" t="s">
        <v>172</v>
      </c>
      <c r="C79" s="70" t="s">
        <v>639</v>
      </c>
      <c r="D79" s="71">
        <v>134</v>
      </c>
      <c r="E79" s="35" t="s">
        <v>145</v>
      </c>
      <c r="F79" s="71" t="s">
        <v>640</v>
      </c>
      <c r="G79" s="71" t="s">
        <v>641</v>
      </c>
    </row>
    <row r="80" spans="1:7" ht="74.25" customHeight="1">
      <c r="A80" s="3">
        <v>78</v>
      </c>
      <c r="B80" s="35" t="s">
        <v>66</v>
      </c>
      <c r="C80" s="63" t="s">
        <v>185</v>
      </c>
      <c r="D80" s="63">
        <v>10</v>
      </c>
      <c r="E80" s="35" t="s">
        <v>145</v>
      </c>
      <c r="F80" s="63" t="s">
        <v>642</v>
      </c>
      <c r="G80" s="35" t="s">
        <v>643</v>
      </c>
    </row>
    <row r="81" spans="1:7" ht="74.25" customHeight="1">
      <c r="A81" s="3">
        <v>79</v>
      </c>
      <c r="B81" s="44" t="s">
        <v>69</v>
      </c>
      <c r="C81" s="88">
        <v>43414</v>
      </c>
      <c r="D81" s="89">
        <v>25</v>
      </c>
      <c r="E81" s="35" t="s">
        <v>145</v>
      </c>
      <c r="F81" s="89" t="s">
        <v>548</v>
      </c>
      <c r="G81" s="35" t="s">
        <v>643</v>
      </c>
    </row>
    <row r="83" spans="1:7">
      <c r="F83" s="10" t="s">
        <v>136</v>
      </c>
      <c r="G83" s="14">
        <f>SUM(D3:D81)</f>
        <v>16187</v>
      </c>
    </row>
    <row r="84" spans="1:7">
      <c r="F84" s="10" t="s">
        <v>44</v>
      </c>
      <c r="G84" s="14">
        <v>1489</v>
      </c>
    </row>
    <row r="85" spans="1:7">
      <c r="F85" s="10" t="s">
        <v>45</v>
      </c>
      <c r="G85" s="15">
        <v>0</v>
      </c>
    </row>
    <row r="86" spans="1:7">
      <c r="F86" s="12" t="s">
        <v>34</v>
      </c>
      <c r="G86" s="16">
        <f>SUM(G83:G85)</f>
        <v>17676</v>
      </c>
    </row>
  </sheetData>
  <sortState ref="A3:G81">
    <sortCondition ref="E81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9"/>
  <sheetViews>
    <sheetView workbookViewId="0">
      <selection activeCell="O28" sqref="O28"/>
    </sheetView>
  </sheetViews>
  <sheetFormatPr defaultRowHeight="15"/>
  <cols>
    <col min="2" max="2" width="26.5703125" style="145" customWidth="1"/>
    <col min="3" max="3" width="21.42578125" style="19" customWidth="1"/>
    <col min="4" max="16384" width="9.140625" style="19"/>
  </cols>
  <sheetData>
    <row r="1" spans="1:3">
      <c r="A1" s="19"/>
      <c r="B1" s="144" t="s">
        <v>2</v>
      </c>
      <c r="C1" s="144" t="s">
        <v>678</v>
      </c>
    </row>
    <row r="2" spans="1:3">
      <c r="A2" s="19"/>
      <c r="B2" s="57" t="s">
        <v>51</v>
      </c>
      <c r="C2" s="57">
        <v>60</v>
      </c>
    </row>
    <row r="3" spans="1:3">
      <c r="A3" s="19"/>
      <c r="B3" s="57" t="s">
        <v>58</v>
      </c>
      <c r="C3" s="57">
        <v>34</v>
      </c>
    </row>
    <row r="4" spans="1:3">
      <c r="A4" s="19"/>
      <c r="B4" s="57" t="s">
        <v>52</v>
      </c>
      <c r="C4" s="57">
        <v>32</v>
      </c>
    </row>
    <row r="5" spans="1:3">
      <c r="A5" s="19"/>
      <c r="B5" s="57" t="s">
        <v>685</v>
      </c>
      <c r="C5" s="57">
        <v>27</v>
      </c>
    </row>
    <row r="6" spans="1:3">
      <c r="A6" s="19"/>
      <c r="B6" s="57" t="s">
        <v>111</v>
      </c>
      <c r="C6" s="57">
        <v>24</v>
      </c>
    </row>
    <row r="7" spans="1:3">
      <c r="A7" s="19"/>
      <c r="B7" s="57" t="s">
        <v>126</v>
      </c>
      <c r="C7" s="57">
        <v>24</v>
      </c>
    </row>
    <row r="8" spans="1:3">
      <c r="A8" s="19"/>
      <c r="B8" s="57" t="s">
        <v>518</v>
      </c>
      <c r="C8" s="57">
        <v>22</v>
      </c>
    </row>
    <row r="9" spans="1:3">
      <c r="A9" s="19"/>
      <c r="B9" s="57" t="s">
        <v>687</v>
      </c>
      <c r="C9" s="57">
        <v>21</v>
      </c>
    </row>
    <row r="10" spans="1:3">
      <c r="A10" s="19"/>
      <c r="B10" s="57" t="s">
        <v>48</v>
      </c>
      <c r="C10" s="57">
        <v>17</v>
      </c>
    </row>
    <row r="11" spans="1:3">
      <c r="A11" s="19"/>
      <c r="B11" s="57" t="s">
        <v>178</v>
      </c>
      <c r="C11" s="57">
        <v>17</v>
      </c>
    </row>
    <row r="12" spans="1:3">
      <c r="A12" s="19"/>
      <c r="B12" s="57" t="s">
        <v>66</v>
      </c>
      <c r="C12" s="57">
        <v>14</v>
      </c>
    </row>
    <row r="13" spans="1:3">
      <c r="A13" s="19"/>
      <c r="B13" s="57" t="s">
        <v>679</v>
      </c>
      <c r="C13" s="57">
        <v>13</v>
      </c>
    </row>
    <row r="14" spans="1:3">
      <c r="A14" s="19"/>
      <c r="B14" s="57" t="s">
        <v>686</v>
      </c>
      <c r="C14" s="57">
        <v>13</v>
      </c>
    </row>
    <row r="15" spans="1:3">
      <c r="A15" s="19"/>
      <c r="B15" s="57" t="s">
        <v>120</v>
      </c>
      <c r="C15" s="57">
        <v>13</v>
      </c>
    </row>
    <row r="16" spans="1:3">
      <c r="A16" s="19"/>
      <c r="B16" s="57" t="s">
        <v>123</v>
      </c>
      <c r="C16" s="57">
        <v>11</v>
      </c>
    </row>
    <row r="17" spans="1:3">
      <c r="A17" s="19"/>
      <c r="B17" s="57" t="s">
        <v>645</v>
      </c>
      <c r="C17" s="57">
        <v>10</v>
      </c>
    </row>
    <row r="18" spans="1:3">
      <c r="A18" s="19"/>
      <c r="B18" s="57" t="s">
        <v>180</v>
      </c>
      <c r="C18" s="57">
        <v>10</v>
      </c>
    </row>
    <row r="19" spans="1:3">
      <c r="A19" s="19"/>
      <c r="B19" s="57" t="s">
        <v>152</v>
      </c>
      <c r="C19" s="57">
        <v>9</v>
      </c>
    </row>
    <row r="20" spans="1:3">
      <c r="A20" s="19"/>
      <c r="B20" s="57" t="s">
        <v>75</v>
      </c>
      <c r="C20" s="57">
        <v>9</v>
      </c>
    </row>
    <row r="21" spans="1:3">
      <c r="A21" s="19"/>
      <c r="B21" s="57" t="s">
        <v>69</v>
      </c>
      <c r="C21" s="57">
        <v>8</v>
      </c>
    </row>
    <row r="22" spans="1:3">
      <c r="A22" s="19"/>
      <c r="B22" s="57" t="s">
        <v>321</v>
      </c>
      <c r="C22" s="57">
        <v>7</v>
      </c>
    </row>
    <row r="23" spans="1:3">
      <c r="A23" s="19"/>
      <c r="B23" s="57" t="s">
        <v>59</v>
      </c>
      <c r="C23" s="57">
        <v>7</v>
      </c>
    </row>
    <row r="24" spans="1:3">
      <c r="A24" s="19"/>
      <c r="B24" s="57" t="s">
        <v>77</v>
      </c>
      <c r="C24" s="57">
        <v>7</v>
      </c>
    </row>
    <row r="25" spans="1:3">
      <c r="A25" s="19"/>
      <c r="B25" s="57" t="s">
        <v>68</v>
      </c>
      <c r="C25" s="57">
        <v>7</v>
      </c>
    </row>
    <row r="26" spans="1:3">
      <c r="A26" s="19"/>
      <c r="B26" s="57" t="s">
        <v>299</v>
      </c>
      <c r="C26" s="57">
        <v>6</v>
      </c>
    </row>
    <row r="27" spans="1:3">
      <c r="A27" s="19"/>
      <c r="B27" s="57" t="s">
        <v>54</v>
      </c>
      <c r="C27" s="57">
        <v>6</v>
      </c>
    </row>
    <row r="28" spans="1:3">
      <c r="A28" s="19"/>
      <c r="B28" s="57" t="s">
        <v>65</v>
      </c>
      <c r="C28" s="57">
        <v>6</v>
      </c>
    </row>
    <row r="29" spans="1:3">
      <c r="A29" s="19"/>
      <c r="B29" s="57" t="s">
        <v>156</v>
      </c>
      <c r="C29" s="57">
        <v>5</v>
      </c>
    </row>
    <row r="30" spans="1:3">
      <c r="A30" s="19"/>
      <c r="B30" s="57" t="s">
        <v>290</v>
      </c>
      <c r="C30" s="57">
        <v>5</v>
      </c>
    </row>
    <row r="31" spans="1:3">
      <c r="A31" s="19"/>
      <c r="B31" s="57" t="s">
        <v>176</v>
      </c>
      <c r="C31" s="57">
        <v>5</v>
      </c>
    </row>
    <row r="32" spans="1:3">
      <c r="A32" s="19"/>
      <c r="B32" s="57" t="s">
        <v>60</v>
      </c>
      <c r="C32" s="57">
        <v>4</v>
      </c>
    </row>
    <row r="33" spans="1:3">
      <c r="A33" s="19"/>
      <c r="B33" s="57" t="s">
        <v>118</v>
      </c>
      <c r="C33" s="57">
        <v>4</v>
      </c>
    </row>
    <row r="34" spans="1:3">
      <c r="A34" s="19"/>
      <c r="B34" s="57" t="s">
        <v>295</v>
      </c>
      <c r="C34" s="57">
        <v>3</v>
      </c>
    </row>
    <row r="35" spans="1:3">
      <c r="A35" s="19"/>
      <c r="B35" s="57" t="s">
        <v>56</v>
      </c>
      <c r="C35" s="57">
        <v>3</v>
      </c>
    </row>
    <row r="36" spans="1:3">
      <c r="A36" s="19"/>
      <c r="B36" s="57" t="s">
        <v>481</v>
      </c>
      <c r="C36" s="57">
        <v>3</v>
      </c>
    </row>
    <row r="37" spans="1:3">
      <c r="A37" s="19"/>
      <c r="B37" s="57" t="s">
        <v>287</v>
      </c>
      <c r="C37" s="57">
        <v>3</v>
      </c>
    </row>
    <row r="38" spans="1:3">
      <c r="A38" s="19"/>
      <c r="B38" s="57" t="s">
        <v>192</v>
      </c>
      <c r="C38" s="57">
        <v>3</v>
      </c>
    </row>
    <row r="39" spans="1:3">
      <c r="A39" s="19"/>
      <c r="B39" s="57" t="s">
        <v>688</v>
      </c>
      <c r="C39" s="57">
        <v>2</v>
      </c>
    </row>
    <row r="40" spans="1:3">
      <c r="A40" s="19"/>
      <c r="B40" s="57" t="s">
        <v>689</v>
      </c>
      <c r="C40" s="57">
        <v>2</v>
      </c>
    </row>
    <row r="41" spans="1:3">
      <c r="A41" s="19"/>
      <c r="B41" s="57" t="s">
        <v>690</v>
      </c>
      <c r="C41" s="57">
        <v>2</v>
      </c>
    </row>
    <row r="42" spans="1:3">
      <c r="A42" s="19"/>
      <c r="B42" s="57" t="s">
        <v>259</v>
      </c>
      <c r="C42" s="57">
        <v>2</v>
      </c>
    </row>
    <row r="43" spans="1:3">
      <c r="A43" s="19"/>
      <c r="B43" s="57" t="s">
        <v>378</v>
      </c>
      <c r="C43" s="57">
        <v>1</v>
      </c>
    </row>
    <row r="44" spans="1:3">
      <c r="A44" s="19"/>
      <c r="B44" s="57" t="s">
        <v>217</v>
      </c>
      <c r="C44" s="57">
        <v>1</v>
      </c>
    </row>
    <row r="45" spans="1:3">
      <c r="A45" s="19"/>
      <c r="B45" s="57" t="s">
        <v>332</v>
      </c>
      <c r="C45" s="57">
        <v>1</v>
      </c>
    </row>
    <row r="46" spans="1:3">
      <c r="A46" s="19"/>
    </row>
    <row r="47" spans="1:3">
      <c r="A47" s="19"/>
    </row>
    <row r="48" spans="1:3">
      <c r="A48" s="19"/>
    </row>
    <row r="49" spans="1:1">
      <c r="A49" s="19"/>
    </row>
  </sheetData>
  <sortState ref="B2:C45">
    <sortCondition descending="1" ref="C45"/>
  </sortState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3:E17"/>
  <sheetViews>
    <sheetView tabSelected="1" workbookViewId="0">
      <selection activeCell="D16" sqref="D16"/>
    </sheetView>
  </sheetViews>
  <sheetFormatPr defaultRowHeight="15"/>
  <cols>
    <col min="2" max="2" width="30.7109375" customWidth="1"/>
  </cols>
  <sheetData>
    <row r="3" spans="2:5">
      <c r="B3" s="28"/>
      <c r="C3" s="28" t="s">
        <v>108</v>
      </c>
      <c r="D3" s="28"/>
      <c r="E3" s="28"/>
    </row>
    <row r="4" spans="2:5">
      <c r="B4" s="28" t="s">
        <v>101</v>
      </c>
      <c r="C4" s="28">
        <v>2016</v>
      </c>
      <c r="D4" s="28">
        <v>2017</v>
      </c>
      <c r="E4" s="28">
        <v>2018</v>
      </c>
    </row>
    <row r="5" spans="2:5">
      <c r="B5" s="27" t="s">
        <v>706</v>
      </c>
      <c r="C5" s="29">
        <v>0</v>
      </c>
      <c r="D5" s="29">
        <v>61</v>
      </c>
      <c r="E5" s="29">
        <v>10</v>
      </c>
    </row>
    <row r="6" spans="2:5">
      <c r="B6" s="27" t="s">
        <v>11</v>
      </c>
      <c r="C6" s="29">
        <v>12</v>
      </c>
      <c r="D6" s="29">
        <v>148</v>
      </c>
      <c r="E6" s="29">
        <v>40</v>
      </c>
    </row>
    <row r="7" spans="2:5">
      <c r="B7" s="27" t="s">
        <v>102</v>
      </c>
      <c r="C7" s="29">
        <v>7</v>
      </c>
      <c r="D7" s="29">
        <v>607</v>
      </c>
      <c r="E7" s="29">
        <f>28+191</f>
        <v>219</v>
      </c>
    </row>
    <row r="8" spans="2:5">
      <c r="B8" s="27" t="s">
        <v>103</v>
      </c>
      <c r="C8" s="29">
        <v>2</v>
      </c>
      <c r="D8" s="29">
        <v>150</v>
      </c>
      <c r="E8" s="29">
        <f>28+170</f>
        <v>198</v>
      </c>
    </row>
    <row r="9" spans="2:5">
      <c r="B9" s="27" t="s">
        <v>19</v>
      </c>
      <c r="C9" s="29">
        <v>4</v>
      </c>
      <c r="D9" s="29">
        <v>48</v>
      </c>
      <c r="E9" s="29">
        <v>6</v>
      </c>
    </row>
    <row r="10" spans="2:5">
      <c r="B10" s="27" t="s">
        <v>104</v>
      </c>
      <c r="C10" s="29">
        <v>39</v>
      </c>
      <c r="D10" s="29">
        <v>80</v>
      </c>
      <c r="E10" s="29">
        <f>63+149</f>
        <v>212</v>
      </c>
    </row>
    <row r="11" spans="2:5">
      <c r="B11" s="27" t="s">
        <v>24</v>
      </c>
      <c r="C11" s="29">
        <v>8</v>
      </c>
      <c r="D11" s="29">
        <v>81</v>
      </c>
      <c r="E11" s="29">
        <v>72</v>
      </c>
    </row>
    <row r="12" spans="2:5">
      <c r="B12" s="27" t="s">
        <v>707</v>
      </c>
      <c r="C12" s="29">
        <v>0</v>
      </c>
      <c r="D12" s="29">
        <v>472</v>
      </c>
      <c r="E12" s="29">
        <v>712</v>
      </c>
    </row>
    <row r="13" spans="2:5">
      <c r="B13" s="27"/>
      <c r="C13" s="29"/>
      <c r="D13" s="29"/>
      <c r="E13" s="29"/>
    </row>
    <row r="14" spans="2:5">
      <c r="B14" s="27" t="s">
        <v>705</v>
      </c>
      <c r="C14" s="29">
        <v>421</v>
      </c>
      <c r="D14" s="29">
        <v>2792</v>
      </c>
      <c r="E14" s="29">
        <f>2765+181</f>
        <v>2946</v>
      </c>
    </row>
    <row r="17" spans="5:5">
      <c r="E17" s="125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4"/>
  <sheetViews>
    <sheetView workbookViewId="0">
      <selection activeCell="H7" sqref="H7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22" customWidth="1"/>
    <col min="5" max="5" width="53.85546875" customWidth="1"/>
    <col min="6" max="6" width="21.85546875" customWidth="1"/>
  </cols>
  <sheetData>
    <row r="1" spans="1:6" ht="64.5" customHeight="1" thickBot="1">
      <c r="A1" s="146" t="s">
        <v>30</v>
      </c>
      <c r="B1" s="146"/>
      <c r="C1" s="146"/>
      <c r="D1" s="146"/>
      <c r="E1" s="146"/>
      <c r="F1" s="146"/>
    </row>
    <row r="2" spans="1:6">
      <c r="A2" s="3" t="s">
        <v>9</v>
      </c>
      <c r="B2" s="1" t="s">
        <v>0</v>
      </c>
      <c r="C2" s="2" t="s">
        <v>1</v>
      </c>
      <c r="D2" s="2" t="s">
        <v>2</v>
      </c>
      <c r="E2" s="2" t="s">
        <v>3</v>
      </c>
      <c r="F2" s="1" t="s">
        <v>4</v>
      </c>
    </row>
    <row r="3" spans="1:6" ht="51" customHeight="1">
      <c r="A3" s="3">
        <v>1</v>
      </c>
      <c r="B3" s="48" t="s">
        <v>56</v>
      </c>
      <c r="C3" s="50">
        <v>43212</v>
      </c>
      <c r="D3" s="60">
        <v>100</v>
      </c>
      <c r="E3" s="51" t="s">
        <v>78</v>
      </c>
      <c r="F3" s="55" t="s">
        <v>8</v>
      </c>
    </row>
    <row r="4" spans="1:6" ht="51" customHeight="1">
      <c r="A4" s="3">
        <v>2</v>
      </c>
      <c r="B4" s="44" t="s">
        <v>77</v>
      </c>
      <c r="C4" s="59">
        <v>43430</v>
      </c>
      <c r="D4" s="60">
        <v>100</v>
      </c>
      <c r="E4" s="51" t="s">
        <v>78</v>
      </c>
      <c r="F4" s="55" t="s">
        <v>8</v>
      </c>
    </row>
    <row r="5" spans="1:6" ht="51" customHeight="1">
      <c r="A5" s="3">
        <v>3</v>
      </c>
      <c r="B5" s="44" t="s">
        <v>64</v>
      </c>
      <c r="C5" s="59">
        <v>43124</v>
      </c>
      <c r="D5" s="60">
        <v>100</v>
      </c>
      <c r="E5" s="62" t="s">
        <v>78</v>
      </c>
      <c r="F5" s="55" t="s">
        <v>8</v>
      </c>
    </row>
    <row r="6" spans="1:6" ht="51" customHeight="1">
      <c r="A6" s="3">
        <v>4</v>
      </c>
      <c r="B6" s="44" t="s">
        <v>69</v>
      </c>
      <c r="C6" s="59">
        <v>43406</v>
      </c>
      <c r="D6" s="60">
        <v>100</v>
      </c>
      <c r="E6" s="52" t="s">
        <v>78</v>
      </c>
      <c r="F6" s="55" t="s">
        <v>8</v>
      </c>
    </row>
    <row r="7" spans="1:6" ht="51" customHeight="1">
      <c r="A7" s="3">
        <v>5</v>
      </c>
      <c r="B7" s="44" t="s">
        <v>79</v>
      </c>
      <c r="C7" s="59">
        <v>43237</v>
      </c>
      <c r="D7" s="60">
        <v>100</v>
      </c>
      <c r="E7" s="52" t="s">
        <v>78</v>
      </c>
      <c r="F7" s="63" t="s">
        <v>8</v>
      </c>
    </row>
    <row r="8" spans="1:6" ht="51" customHeight="1">
      <c r="A8" s="3">
        <v>6</v>
      </c>
      <c r="B8" s="35" t="s">
        <v>52</v>
      </c>
      <c r="C8" s="50">
        <v>43157</v>
      </c>
      <c r="D8" s="60">
        <v>100</v>
      </c>
      <c r="E8" s="52" t="s">
        <v>78</v>
      </c>
      <c r="F8" s="63" t="s">
        <v>8</v>
      </c>
    </row>
    <row r="9" spans="1:6" s="7" customFormat="1"/>
    <row r="10" spans="1:6" s="7" customFormat="1">
      <c r="E10" s="10" t="s">
        <v>109</v>
      </c>
      <c r="F10" s="10">
        <v>6</v>
      </c>
    </row>
    <row r="11" spans="1:6" s="7" customFormat="1" ht="20.25" customHeight="1">
      <c r="E11" s="10" t="s">
        <v>31</v>
      </c>
      <c r="F11" s="10">
        <v>10</v>
      </c>
    </row>
    <row r="12" spans="1:6" ht="20.25" customHeight="1">
      <c r="E12" s="10" t="s">
        <v>32</v>
      </c>
      <c r="F12" s="11">
        <v>7</v>
      </c>
    </row>
    <row r="13" spans="1:6" ht="20.25" customHeight="1">
      <c r="E13" s="10" t="s">
        <v>33</v>
      </c>
      <c r="F13" s="11">
        <v>14</v>
      </c>
    </row>
    <row r="14" spans="1:6" ht="20.25" customHeight="1">
      <c r="E14" s="12" t="s">
        <v>34</v>
      </c>
      <c r="F14" s="13">
        <f>SUM(F10:F13)</f>
        <v>37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53"/>
  <sheetViews>
    <sheetView topLeftCell="A44" workbookViewId="0">
      <selection activeCell="G46" sqref="G46"/>
    </sheetView>
  </sheetViews>
  <sheetFormatPr defaultRowHeight="15"/>
  <cols>
    <col min="1" max="1" width="5.28515625" customWidth="1"/>
    <col min="2" max="2" width="18" style="20" customWidth="1"/>
    <col min="3" max="3" width="13.42578125" customWidth="1"/>
    <col min="4" max="4" width="22" style="8" customWidth="1"/>
    <col min="5" max="5" width="53.85546875" customWidth="1"/>
    <col min="6" max="6" width="21.85546875" customWidth="1"/>
    <col min="7" max="7" width="18" customWidth="1"/>
    <col min="8" max="8" width="24.5703125" customWidth="1"/>
  </cols>
  <sheetData>
    <row r="1" spans="1:5" ht="64.5" customHeight="1" thickBot="1">
      <c r="A1" s="147" t="s">
        <v>37</v>
      </c>
      <c r="B1" s="147"/>
      <c r="C1" s="147"/>
      <c r="D1" s="147"/>
      <c r="E1" s="147"/>
    </row>
    <row r="2" spans="1:5">
      <c r="A2" s="17" t="s">
        <v>47</v>
      </c>
      <c r="B2" s="2" t="s">
        <v>2</v>
      </c>
      <c r="C2" s="2" t="s">
        <v>0</v>
      </c>
      <c r="D2" s="18" t="s">
        <v>1</v>
      </c>
      <c r="E2" s="2" t="s">
        <v>4</v>
      </c>
    </row>
    <row r="3" spans="1:5" ht="33.75" customHeight="1">
      <c r="A3" s="19"/>
      <c r="B3" s="23"/>
      <c r="C3" s="20"/>
      <c r="D3" s="21"/>
      <c r="E3" s="22"/>
    </row>
    <row r="4" spans="1:5" ht="33.75" customHeight="1">
      <c r="A4" s="57">
        <v>1</v>
      </c>
      <c r="B4" s="58" t="s">
        <v>48</v>
      </c>
      <c r="C4" s="59">
        <v>43222</v>
      </c>
      <c r="D4" s="60">
        <v>1</v>
      </c>
      <c r="E4" s="48" t="s">
        <v>49</v>
      </c>
    </row>
    <row r="5" spans="1:5" ht="33.75" customHeight="1">
      <c r="A5" s="57">
        <v>2</v>
      </c>
      <c r="B5" s="58" t="s">
        <v>48</v>
      </c>
      <c r="C5" s="59">
        <v>43227</v>
      </c>
      <c r="D5" s="60">
        <v>1</v>
      </c>
      <c r="E5" s="48" t="s">
        <v>49</v>
      </c>
    </row>
    <row r="6" spans="1:5" ht="33.75" customHeight="1">
      <c r="A6" s="57">
        <v>3</v>
      </c>
      <c r="B6" s="54" t="s">
        <v>71</v>
      </c>
      <c r="C6" s="59">
        <v>43109</v>
      </c>
      <c r="D6" s="60">
        <v>1</v>
      </c>
      <c r="E6" s="35" t="s">
        <v>49</v>
      </c>
    </row>
    <row r="7" spans="1:5" ht="33.75" customHeight="1">
      <c r="A7" s="57">
        <v>4</v>
      </c>
      <c r="B7" s="51" t="s">
        <v>71</v>
      </c>
      <c r="C7" s="50">
        <v>43109</v>
      </c>
      <c r="D7" s="61">
        <v>1</v>
      </c>
      <c r="E7" s="48" t="s">
        <v>49</v>
      </c>
    </row>
    <row r="8" spans="1:5" ht="33.75" customHeight="1">
      <c r="A8" s="57">
        <v>5</v>
      </c>
      <c r="B8" s="54" t="s">
        <v>50</v>
      </c>
      <c r="C8" s="59">
        <v>43110</v>
      </c>
      <c r="D8" s="60">
        <v>1</v>
      </c>
      <c r="E8" s="35" t="s">
        <v>49</v>
      </c>
    </row>
    <row r="9" spans="1:5" ht="33.75" customHeight="1">
      <c r="A9" s="57">
        <v>6</v>
      </c>
      <c r="B9" s="54" t="s">
        <v>58</v>
      </c>
      <c r="C9" s="59">
        <v>43116</v>
      </c>
      <c r="D9" s="60">
        <v>1</v>
      </c>
      <c r="E9" s="35" t="s">
        <v>49</v>
      </c>
    </row>
    <row r="10" spans="1:5" ht="33.75" customHeight="1">
      <c r="A10" s="57">
        <v>7</v>
      </c>
      <c r="B10" s="51" t="s">
        <v>58</v>
      </c>
      <c r="C10" s="50">
        <v>43116</v>
      </c>
      <c r="D10" s="61">
        <v>1</v>
      </c>
      <c r="E10" s="48" t="s">
        <v>49</v>
      </c>
    </row>
    <row r="11" spans="1:5" ht="33.75" customHeight="1">
      <c r="A11" s="57">
        <v>8</v>
      </c>
      <c r="B11" s="54" t="s">
        <v>62</v>
      </c>
      <c r="C11" s="59">
        <v>43118</v>
      </c>
      <c r="D11" s="60">
        <v>1</v>
      </c>
      <c r="E11" s="35" t="s">
        <v>49</v>
      </c>
    </row>
    <row r="12" spans="1:5" ht="33.75" customHeight="1">
      <c r="A12" s="57">
        <v>9</v>
      </c>
      <c r="B12" s="51" t="s">
        <v>62</v>
      </c>
      <c r="C12" s="50">
        <v>43118</v>
      </c>
      <c r="D12" s="61">
        <v>1</v>
      </c>
      <c r="E12" s="48" t="s">
        <v>49</v>
      </c>
    </row>
    <row r="13" spans="1:5" s="7" customFormat="1" ht="33.75" customHeight="1">
      <c r="A13" s="57">
        <v>10</v>
      </c>
      <c r="B13" s="54" t="s">
        <v>68</v>
      </c>
      <c r="C13" s="59">
        <v>43136</v>
      </c>
      <c r="D13" s="60">
        <v>1</v>
      </c>
      <c r="E13" s="35" t="s">
        <v>49</v>
      </c>
    </row>
    <row r="14" spans="1:5" s="7" customFormat="1" ht="33.75" customHeight="1">
      <c r="A14" s="57">
        <v>11</v>
      </c>
      <c r="B14" s="54" t="s">
        <v>55</v>
      </c>
      <c r="C14" s="59">
        <v>43137</v>
      </c>
      <c r="D14" s="60">
        <v>1</v>
      </c>
      <c r="E14" s="35" t="s">
        <v>49</v>
      </c>
    </row>
    <row r="15" spans="1:5" ht="33.75" customHeight="1">
      <c r="A15" s="57">
        <v>12</v>
      </c>
      <c r="B15" s="51" t="s">
        <v>55</v>
      </c>
      <c r="C15" s="50">
        <v>43137</v>
      </c>
      <c r="D15" s="61">
        <v>1</v>
      </c>
      <c r="E15" s="48" t="s">
        <v>49</v>
      </c>
    </row>
    <row r="16" spans="1:5" ht="33.75" customHeight="1">
      <c r="A16" s="57">
        <v>13</v>
      </c>
      <c r="B16" s="54" t="s">
        <v>53</v>
      </c>
      <c r="C16" s="59">
        <v>43138</v>
      </c>
      <c r="D16" s="60">
        <v>2</v>
      </c>
      <c r="E16" s="35" t="s">
        <v>49</v>
      </c>
    </row>
    <row r="17" spans="1:5" ht="33.75" customHeight="1">
      <c r="A17" s="57">
        <v>14</v>
      </c>
      <c r="B17" s="51" t="s">
        <v>75</v>
      </c>
      <c r="C17" s="50">
        <v>43138</v>
      </c>
      <c r="D17" s="61">
        <v>1</v>
      </c>
      <c r="E17" s="48" t="s">
        <v>49</v>
      </c>
    </row>
    <row r="18" spans="1:5" ht="33.75" customHeight="1">
      <c r="A18" s="57">
        <v>15</v>
      </c>
      <c r="B18" s="54" t="s">
        <v>56</v>
      </c>
      <c r="C18" s="59">
        <v>43147</v>
      </c>
      <c r="D18" s="60">
        <v>1</v>
      </c>
      <c r="E18" s="35" t="s">
        <v>49</v>
      </c>
    </row>
    <row r="19" spans="1:5" ht="33.75" customHeight="1">
      <c r="A19" s="57">
        <v>16</v>
      </c>
      <c r="B19" s="51" t="s">
        <v>56</v>
      </c>
      <c r="C19" s="36">
        <v>43147</v>
      </c>
      <c r="D19" s="61">
        <v>1</v>
      </c>
      <c r="E19" s="48" t="s">
        <v>49</v>
      </c>
    </row>
    <row r="20" spans="1:5" ht="33.75" customHeight="1">
      <c r="A20" s="57">
        <v>17</v>
      </c>
      <c r="B20" s="54" t="s">
        <v>65</v>
      </c>
      <c r="C20" s="59">
        <v>43151</v>
      </c>
      <c r="D20" s="60">
        <v>1</v>
      </c>
      <c r="E20" s="35" t="s">
        <v>49</v>
      </c>
    </row>
    <row r="21" spans="1:5" ht="33.75" customHeight="1">
      <c r="A21" s="57">
        <v>18</v>
      </c>
      <c r="B21" s="51" t="s">
        <v>65</v>
      </c>
      <c r="C21" s="36">
        <v>43151</v>
      </c>
      <c r="D21" s="61">
        <v>1</v>
      </c>
      <c r="E21" s="48" t="s">
        <v>49</v>
      </c>
    </row>
    <row r="22" spans="1:5" ht="33.75" customHeight="1">
      <c r="A22" s="57">
        <v>19</v>
      </c>
      <c r="B22" s="51" t="s">
        <v>68</v>
      </c>
      <c r="C22" s="50">
        <v>43161</v>
      </c>
      <c r="D22" s="61">
        <v>1</v>
      </c>
      <c r="E22" s="48" t="s">
        <v>49</v>
      </c>
    </row>
    <row r="23" spans="1:5" ht="33.75" customHeight="1">
      <c r="A23" s="57">
        <v>20</v>
      </c>
      <c r="B23" s="54" t="s">
        <v>67</v>
      </c>
      <c r="C23" s="59">
        <v>43166</v>
      </c>
      <c r="D23" s="60">
        <v>3</v>
      </c>
      <c r="E23" s="35" t="s">
        <v>49</v>
      </c>
    </row>
    <row r="24" spans="1:5" ht="33.75" customHeight="1">
      <c r="A24" s="57">
        <v>21</v>
      </c>
      <c r="B24" s="51" t="s">
        <v>67</v>
      </c>
      <c r="C24" s="50">
        <v>43166</v>
      </c>
      <c r="D24" s="61">
        <v>1</v>
      </c>
      <c r="E24" s="48" t="s">
        <v>49</v>
      </c>
    </row>
    <row r="25" spans="1:5" ht="33.75" customHeight="1">
      <c r="A25" s="57">
        <v>22</v>
      </c>
      <c r="B25" s="51" t="s">
        <v>58</v>
      </c>
      <c r="C25" s="36">
        <v>43178</v>
      </c>
      <c r="D25" s="61">
        <v>1</v>
      </c>
      <c r="E25" s="48" t="s">
        <v>49</v>
      </c>
    </row>
    <row r="26" spans="1:5" ht="33.75" customHeight="1">
      <c r="A26" s="57">
        <v>23</v>
      </c>
      <c r="B26" s="51" t="s">
        <v>76</v>
      </c>
      <c r="C26" s="36">
        <v>43179</v>
      </c>
      <c r="D26" s="61">
        <v>1</v>
      </c>
      <c r="E26" s="48" t="s">
        <v>49</v>
      </c>
    </row>
    <row r="27" spans="1:5" ht="33.75" customHeight="1">
      <c r="A27" s="57">
        <v>24</v>
      </c>
      <c r="B27" s="54" t="s">
        <v>52</v>
      </c>
      <c r="C27" s="59">
        <v>43187</v>
      </c>
      <c r="D27" s="60">
        <v>2</v>
      </c>
      <c r="E27" s="35" t="s">
        <v>49</v>
      </c>
    </row>
    <row r="28" spans="1:5" ht="33.75" customHeight="1">
      <c r="A28" s="57">
        <v>25</v>
      </c>
      <c r="B28" s="51" t="s">
        <v>52</v>
      </c>
      <c r="C28" s="36">
        <v>43187</v>
      </c>
      <c r="D28" s="61">
        <v>1</v>
      </c>
      <c r="E28" s="48" t="s">
        <v>49</v>
      </c>
    </row>
    <row r="29" spans="1:5" ht="33.75" customHeight="1">
      <c r="A29" s="57">
        <v>26</v>
      </c>
      <c r="B29" s="54" t="s">
        <v>61</v>
      </c>
      <c r="C29" s="59">
        <v>43235</v>
      </c>
      <c r="D29" s="60">
        <v>3</v>
      </c>
      <c r="E29" s="48" t="s">
        <v>49</v>
      </c>
    </row>
    <row r="30" spans="1:5" ht="33.75" customHeight="1">
      <c r="A30" s="57">
        <v>27</v>
      </c>
      <c r="B30" s="54" t="s">
        <v>57</v>
      </c>
      <c r="C30" s="59">
        <v>43243</v>
      </c>
      <c r="D30" s="60">
        <v>1</v>
      </c>
      <c r="E30" s="48" t="s">
        <v>49</v>
      </c>
    </row>
    <row r="31" spans="1:5" ht="33" customHeight="1">
      <c r="A31" s="57">
        <v>28</v>
      </c>
      <c r="B31" s="54" t="s">
        <v>66</v>
      </c>
      <c r="C31" s="59">
        <v>43259</v>
      </c>
      <c r="D31" s="60">
        <v>3</v>
      </c>
      <c r="E31" s="48" t="s">
        <v>49</v>
      </c>
    </row>
    <row r="32" spans="1:5" ht="33.75" customHeight="1">
      <c r="A32" s="57">
        <v>29</v>
      </c>
      <c r="B32" s="52" t="s">
        <v>54</v>
      </c>
      <c r="C32" s="59">
        <v>43285</v>
      </c>
      <c r="D32" s="60">
        <v>1</v>
      </c>
      <c r="E32" s="48" t="s">
        <v>49</v>
      </c>
    </row>
    <row r="33" spans="1:5" ht="36.75" customHeight="1">
      <c r="A33" s="57">
        <v>30</v>
      </c>
      <c r="B33" s="54" t="s">
        <v>51</v>
      </c>
      <c r="C33" s="59">
        <v>43287</v>
      </c>
      <c r="D33" s="60">
        <v>1</v>
      </c>
      <c r="E33" s="48" t="s">
        <v>49</v>
      </c>
    </row>
    <row r="34" spans="1:5" ht="36.75" customHeight="1">
      <c r="A34" s="57">
        <v>31</v>
      </c>
      <c r="B34" s="54" t="s">
        <v>64</v>
      </c>
      <c r="C34" s="59">
        <v>43290</v>
      </c>
      <c r="D34" s="60">
        <v>1</v>
      </c>
      <c r="E34" s="48" t="s">
        <v>49</v>
      </c>
    </row>
    <row r="35" spans="1:5" ht="43.5" customHeight="1">
      <c r="A35" s="57">
        <v>32</v>
      </c>
      <c r="B35" s="54" t="s">
        <v>63</v>
      </c>
      <c r="C35" s="59">
        <v>43298</v>
      </c>
      <c r="D35" s="60">
        <v>1</v>
      </c>
      <c r="E35" s="48" t="s">
        <v>49</v>
      </c>
    </row>
    <row r="36" spans="1:5" ht="43.5" customHeight="1">
      <c r="A36" s="57">
        <v>33</v>
      </c>
      <c r="B36" s="54" t="s">
        <v>60</v>
      </c>
      <c r="C36" s="59">
        <v>43311</v>
      </c>
      <c r="D36" s="60">
        <v>1</v>
      </c>
      <c r="E36" s="48" t="s">
        <v>49</v>
      </c>
    </row>
    <row r="37" spans="1:5" ht="43.5" customHeight="1">
      <c r="A37" s="57">
        <v>34</v>
      </c>
      <c r="B37" s="54" t="s">
        <v>61</v>
      </c>
      <c r="C37" s="59">
        <v>43313</v>
      </c>
      <c r="D37" s="60">
        <v>3</v>
      </c>
      <c r="E37" s="48" t="s">
        <v>49</v>
      </c>
    </row>
    <row r="38" spans="1:5" ht="43.5" customHeight="1">
      <c r="A38" s="57">
        <v>35</v>
      </c>
      <c r="B38" s="54" t="s">
        <v>52</v>
      </c>
      <c r="C38" s="59">
        <v>43314</v>
      </c>
      <c r="D38" s="60">
        <v>2</v>
      </c>
      <c r="E38" s="48" t="s">
        <v>49</v>
      </c>
    </row>
    <row r="39" spans="1:5" ht="43.5" customHeight="1">
      <c r="A39" s="57">
        <v>36</v>
      </c>
      <c r="B39" s="54" t="s">
        <v>61</v>
      </c>
      <c r="C39" s="59">
        <v>43356</v>
      </c>
      <c r="D39" s="60">
        <v>3</v>
      </c>
      <c r="E39" s="48" t="s">
        <v>49</v>
      </c>
    </row>
    <row r="40" spans="1:5" ht="43.5" customHeight="1">
      <c r="A40" s="57">
        <v>37</v>
      </c>
      <c r="B40" s="54" t="s">
        <v>69</v>
      </c>
      <c r="C40" s="59">
        <v>43361</v>
      </c>
      <c r="D40" s="60">
        <v>1</v>
      </c>
      <c r="E40" s="48" t="s">
        <v>49</v>
      </c>
    </row>
    <row r="41" spans="1:5" ht="43.5" customHeight="1">
      <c r="A41" s="57">
        <v>38</v>
      </c>
      <c r="B41" s="54" t="s">
        <v>67</v>
      </c>
      <c r="C41" s="59">
        <v>43367</v>
      </c>
      <c r="D41" s="60">
        <v>3</v>
      </c>
      <c r="E41" s="48" t="s">
        <v>49</v>
      </c>
    </row>
    <row r="42" spans="1:5" ht="43.5" customHeight="1">
      <c r="A42" s="57">
        <v>39</v>
      </c>
      <c r="B42" s="54" t="s">
        <v>70</v>
      </c>
      <c r="C42" s="59">
        <v>43369</v>
      </c>
      <c r="D42" s="60">
        <v>1</v>
      </c>
      <c r="E42" s="48" t="s">
        <v>49</v>
      </c>
    </row>
    <row r="43" spans="1:5" ht="43.5" customHeight="1">
      <c r="A43" s="57">
        <v>40</v>
      </c>
      <c r="B43" s="54" t="s">
        <v>60</v>
      </c>
      <c r="C43" s="59">
        <v>43385</v>
      </c>
      <c r="D43" s="60">
        <v>1</v>
      </c>
      <c r="E43" s="48" t="s">
        <v>49</v>
      </c>
    </row>
    <row r="44" spans="1:5" ht="43.5" customHeight="1">
      <c r="A44" s="57">
        <v>41</v>
      </c>
      <c r="B44" s="54" t="s">
        <v>67</v>
      </c>
      <c r="C44" s="59">
        <v>43395</v>
      </c>
      <c r="D44" s="60">
        <v>3</v>
      </c>
      <c r="E44" s="48" t="s">
        <v>49</v>
      </c>
    </row>
    <row r="45" spans="1:5" ht="43.5" customHeight="1">
      <c r="A45" s="57">
        <v>42</v>
      </c>
      <c r="B45" s="54" t="s">
        <v>59</v>
      </c>
      <c r="C45" s="59">
        <v>43416</v>
      </c>
      <c r="D45" s="60">
        <v>1</v>
      </c>
      <c r="E45" s="48" t="s">
        <v>49</v>
      </c>
    </row>
    <row r="46" spans="1:5" ht="43.5" customHeight="1">
      <c r="A46" s="57">
        <v>43</v>
      </c>
      <c r="B46" s="54"/>
      <c r="C46" s="59">
        <v>43434</v>
      </c>
      <c r="D46" s="60">
        <v>100</v>
      </c>
      <c r="E46" s="35" t="s">
        <v>73</v>
      </c>
    </row>
    <row r="47" spans="1:5" ht="43.5" customHeight="1">
      <c r="A47" s="57">
        <v>44</v>
      </c>
      <c r="B47" s="54" t="s">
        <v>72</v>
      </c>
      <c r="C47" s="59">
        <v>43453</v>
      </c>
      <c r="D47" s="60">
        <v>1</v>
      </c>
      <c r="E47" s="48" t="s">
        <v>49</v>
      </c>
    </row>
    <row r="50" spans="4:5" ht="45">
      <c r="D50" s="10" t="s">
        <v>74</v>
      </c>
      <c r="E50" s="10">
        <v>160</v>
      </c>
    </row>
    <row r="51" spans="4:5" ht="45">
      <c r="D51" s="10" t="s">
        <v>35</v>
      </c>
      <c r="E51" s="10">
        <v>62</v>
      </c>
    </row>
    <row r="52" spans="4:5" ht="75">
      <c r="D52" s="10" t="s">
        <v>36</v>
      </c>
      <c r="E52" s="11">
        <v>100</v>
      </c>
    </row>
    <row r="53" spans="4:5">
      <c r="D53" s="12" t="s">
        <v>34</v>
      </c>
      <c r="E53" s="13">
        <f>SUM(E50:E52)</f>
        <v>322</v>
      </c>
    </row>
  </sheetData>
  <sortState ref="A6:E47">
    <sortCondition ref="C4"/>
  </sortState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4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3"/>
  <sheetViews>
    <sheetView topLeftCell="A11" workbookViewId="0">
      <selection activeCell="G31" sqref="G31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53.85546875" style="20" customWidth="1"/>
    <col min="5" max="5" width="21.85546875" customWidth="1"/>
  </cols>
  <sheetData>
    <row r="1" spans="1:5" ht="64.5" customHeight="1" thickBot="1">
      <c r="A1" s="146" t="s">
        <v>26</v>
      </c>
      <c r="B1" s="146"/>
      <c r="C1" s="146"/>
      <c r="D1" s="146"/>
      <c r="E1" s="146"/>
    </row>
    <row r="2" spans="1:5">
      <c r="A2" s="3" t="s">
        <v>9</v>
      </c>
      <c r="B2" s="2" t="s">
        <v>2</v>
      </c>
      <c r="C2" s="2" t="s">
        <v>0</v>
      </c>
      <c r="D2" s="2" t="s">
        <v>3</v>
      </c>
      <c r="E2" s="2"/>
    </row>
    <row r="3" spans="1:5" ht="43.5" customHeight="1">
      <c r="A3" s="3">
        <v>1</v>
      </c>
      <c r="B3" s="49" t="s">
        <v>51</v>
      </c>
      <c r="C3" s="50">
        <v>43132</v>
      </c>
      <c r="D3" s="51" t="s">
        <v>80</v>
      </c>
      <c r="E3" s="35" t="s">
        <v>26</v>
      </c>
    </row>
    <row r="4" spans="1:5" ht="43.5" customHeight="1">
      <c r="A4" s="3">
        <v>2</v>
      </c>
      <c r="B4" s="35" t="s">
        <v>7</v>
      </c>
      <c r="C4" s="36">
        <v>43108</v>
      </c>
      <c r="D4" s="51" t="s">
        <v>81</v>
      </c>
      <c r="E4" s="35" t="s">
        <v>26</v>
      </c>
    </row>
    <row r="5" spans="1:5" ht="43.5" customHeight="1">
      <c r="A5" s="3">
        <v>3</v>
      </c>
      <c r="B5" s="35"/>
      <c r="C5" s="50">
        <v>43137</v>
      </c>
      <c r="D5" s="51" t="s">
        <v>82</v>
      </c>
      <c r="E5" s="48" t="s">
        <v>26</v>
      </c>
    </row>
    <row r="6" spans="1:5" ht="43.5" customHeight="1">
      <c r="A6" s="3">
        <v>4</v>
      </c>
      <c r="B6" s="48"/>
      <c r="C6" s="50">
        <v>43153</v>
      </c>
      <c r="D6" s="52" t="s">
        <v>83</v>
      </c>
      <c r="E6" s="48" t="s">
        <v>26</v>
      </c>
    </row>
    <row r="7" spans="1:5" ht="43.5" customHeight="1">
      <c r="A7" s="3">
        <v>5</v>
      </c>
      <c r="B7" s="48"/>
      <c r="C7" s="48" t="s">
        <v>84</v>
      </c>
      <c r="D7" s="52" t="s">
        <v>85</v>
      </c>
      <c r="E7" s="48" t="s">
        <v>26</v>
      </c>
    </row>
    <row r="8" spans="1:5" ht="43.5" customHeight="1">
      <c r="A8" s="3">
        <v>6</v>
      </c>
      <c r="B8" s="48"/>
      <c r="C8" s="48" t="s">
        <v>86</v>
      </c>
      <c r="D8" s="52" t="s">
        <v>87</v>
      </c>
      <c r="E8" s="48" t="s">
        <v>26</v>
      </c>
    </row>
    <row r="9" spans="1:5" ht="43.5" customHeight="1">
      <c r="A9" s="3">
        <v>7</v>
      </c>
      <c r="B9" s="26"/>
      <c r="C9" s="53">
        <v>43280</v>
      </c>
      <c r="D9" s="54" t="s">
        <v>88</v>
      </c>
      <c r="E9" s="48" t="s">
        <v>26</v>
      </c>
    </row>
    <row r="10" spans="1:5" ht="43.5" customHeight="1">
      <c r="A10" s="3">
        <v>8</v>
      </c>
      <c r="B10" s="26"/>
      <c r="C10" s="54" t="s">
        <v>89</v>
      </c>
      <c r="D10" s="54" t="s">
        <v>90</v>
      </c>
      <c r="E10" s="48" t="s">
        <v>26</v>
      </c>
    </row>
    <row r="11" spans="1:5" ht="43.5" customHeight="1">
      <c r="A11" s="3">
        <v>9</v>
      </c>
      <c r="B11" s="26"/>
      <c r="C11" s="53">
        <v>43293</v>
      </c>
      <c r="D11" s="52" t="s">
        <v>91</v>
      </c>
      <c r="E11" s="48" t="s">
        <v>26</v>
      </c>
    </row>
    <row r="12" spans="1:5" ht="43.5" customHeight="1">
      <c r="A12" s="3">
        <v>10</v>
      </c>
      <c r="B12" s="26"/>
      <c r="C12" s="53">
        <v>43392</v>
      </c>
      <c r="D12" s="52" t="s">
        <v>88</v>
      </c>
      <c r="E12" s="48" t="s">
        <v>26</v>
      </c>
    </row>
    <row r="13" spans="1:5" ht="43.5" customHeight="1">
      <c r="A13" s="3">
        <v>11</v>
      </c>
      <c r="B13" s="26"/>
      <c r="C13" s="53">
        <v>43417</v>
      </c>
      <c r="D13" s="51" t="s">
        <v>82</v>
      </c>
      <c r="E13" s="48" t="s">
        <v>26</v>
      </c>
    </row>
    <row r="14" spans="1:5" ht="43.5" customHeight="1">
      <c r="A14" s="3">
        <v>12</v>
      </c>
      <c r="B14" s="26"/>
      <c r="C14" s="54" t="s">
        <v>92</v>
      </c>
      <c r="D14" s="51" t="s">
        <v>93</v>
      </c>
      <c r="E14" s="48" t="s">
        <v>26</v>
      </c>
    </row>
    <row r="15" spans="1:5" ht="43.5" customHeight="1">
      <c r="A15" s="3">
        <v>13</v>
      </c>
      <c r="B15" s="26"/>
      <c r="C15" s="54" t="s">
        <v>94</v>
      </c>
      <c r="D15" s="51" t="s">
        <v>95</v>
      </c>
      <c r="E15" s="48" t="s">
        <v>26</v>
      </c>
    </row>
    <row r="16" spans="1:5" ht="43.5" customHeight="1">
      <c r="A16" s="3">
        <v>14</v>
      </c>
      <c r="B16" s="26"/>
      <c r="C16" s="53">
        <v>43434</v>
      </c>
      <c r="D16" s="51" t="s">
        <v>73</v>
      </c>
      <c r="E16" s="26"/>
    </row>
    <row r="17" spans="1:5" ht="43.5" customHeight="1">
      <c r="A17" s="3">
        <v>15</v>
      </c>
      <c r="B17" s="55" t="s">
        <v>7</v>
      </c>
      <c r="C17" s="56">
        <v>43176</v>
      </c>
      <c r="D17" s="54" t="s">
        <v>28</v>
      </c>
      <c r="E17" s="55" t="s">
        <v>27</v>
      </c>
    </row>
    <row r="19" spans="1:5">
      <c r="D19" s="24" t="s">
        <v>110</v>
      </c>
      <c r="E19" s="10">
        <v>15</v>
      </c>
    </row>
    <row r="20" spans="1:5">
      <c r="D20" s="24" t="s">
        <v>38</v>
      </c>
      <c r="E20" s="10">
        <v>12</v>
      </c>
    </row>
    <row r="21" spans="1:5">
      <c r="D21" s="24" t="s">
        <v>39</v>
      </c>
      <c r="E21" s="11">
        <v>7</v>
      </c>
    </row>
    <row r="22" spans="1:5">
      <c r="D22" s="25" t="s">
        <v>34</v>
      </c>
      <c r="E22" s="13">
        <f>SUM(E19:E21)</f>
        <v>34</v>
      </c>
    </row>
    <row r="23" spans="1:5">
      <c r="E23" t="s">
        <v>96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5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9"/>
  <sheetViews>
    <sheetView topLeftCell="A13" workbookViewId="0">
      <selection activeCell="F42" sqref="F42"/>
    </sheetView>
  </sheetViews>
  <sheetFormatPr defaultRowHeight="15"/>
  <cols>
    <col min="1" max="1" width="5.28515625" customWidth="1"/>
    <col min="2" max="2" width="18" customWidth="1"/>
    <col min="3" max="3" width="20.140625" customWidth="1"/>
    <col min="4" max="4" width="16.140625" customWidth="1"/>
    <col min="5" max="5" width="17.7109375" customWidth="1"/>
    <col min="6" max="6" width="47.7109375" customWidth="1"/>
    <col min="7" max="7" width="18" customWidth="1"/>
    <col min="9" max="9" width="20.42578125" customWidth="1"/>
  </cols>
  <sheetData>
    <row r="1" spans="1:10" ht="64.5" customHeight="1" thickBot="1">
      <c r="A1" s="146" t="s">
        <v>6</v>
      </c>
      <c r="B1" s="146"/>
      <c r="C1" s="146"/>
      <c r="D1" s="146"/>
      <c r="E1" s="146"/>
      <c r="F1" s="146"/>
      <c r="G1" s="146"/>
    </row>
    <row r="2" spans="1:10">
      <c r="A2" s="4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63" customHeight="1">
      <c r="A3" s="4">
        <v>1</v>
      </c>
      <c r="B3" s="35" t="s">
        <v>111</v>
      </c>
      <c r="C3" s="36">
        <v>43434</v>
      </c>
      <c r="D3" s="35">
        <v>120</v>
      </c>
      <c r="E3" s="35" t="s">
        <v>124</v>
      </c>
      <c r="F3" s="35" t="s">
        <v>112</v>
      </c>
      <c r="G3" s="35" t="s">
        <v>10</v>
      </c>
      <c r="I3" t="s">
        <v>113</v>
      </c>
      <c r="J3">
        <f>SUM(D11:D14)</f>
        <v>775</v>
      </c>
    </row>
    <row r="4" spans="1:10" ht="63" customHeight="1">
      <c r="A4" s="4">
        <v>2</v>
      </c>
      <c r="B4" s="35" t="s">
        <v>75</v>
      </c>
      <c r="C4" s="37">
        <v>43422</v>
      </c>
      <c r="D4" s="39">
        <v>120</v>
      </c>
      <c r="E4" s="35" t="s">
        <v>124</v>
      </c>
      <c r="F4" s="39" t="s">
        <v>115</v>
      </c>
      <c r="G4" s="39" t="s">
        <v>10</v>
      </c>
    </row>
    <row r="5" spans="1:10" ht="63" customHeight="1">
      <c r="A5" s="4">
        <v>3</v>
      </c>
      <c r="B5" s="35" t="s">
        <v>118</v>
      </c>
      <c r="C5" s="40" t="s">
        <v>134</v>
      </c>
      <c r="D5" s="41">
        <v>100</v>
      </c>
      <c r="E5" s="35" t="s">
        <v>124</v>
      </c>
      <c r="F5" s="41" t="s">
        <v>119</v>
      </c>
      <c r="G5" s="35" t="s">
        <v>10</v>
      </c>
    </row>
    <row r="6" spans="1:10" ht="63" customHeight="1">
      <c r="A6" s="4">
        <v>4</v>
      </c>
      <c r="B6" s="35" t="s">
        <v>123</v>
      </c>
      <c r="C6" s="42">
        <v>43250</v>
      </c>
      <c r="D6" s="43">
        <v>100</v>
      </c>
      <c r="E6" s="35" t="s">
        <v>124</v>
      </c>
      <c r="F6" s="43" t="s">
        <v>125</v>
      </c>
      <c r="G6" s="35" t="s">
        <v>10</v>
      </c>
    </row>
    <row r="7" spans="1:10" ht="63" customHeight="1">
      <c r="A7" s="4">
        <v>5</v>
      </c>
      <c r="B7" s="44" t="s">
        <v>126</v>
      </c>
      <c r="C7" s="45">
        <v>43221</v>
      </c>
      <c r="D7" s="46">
        <v>400</v>
      </c>
      <c r="E7" s="35" t="s">
        <v>124</v>
      </c>
      <c r="F7" s="47" t="s">
        <v>127</v>
      </c>
      <c r="G7" s="48" t="s">
        <v>10</v>
      </c>
    </row>
    <row r="8" spans="1:10" ht="63" customHeight="1">
      <c r="A8" s="4">
        <v>6</v>
      </c>
      <c r="B8" s="44" t="s">
        <v>128</v>
      </c>
      <c r="C8" s="36" t="s">
        <v>129</v>
      </c>
      <c r="D8" s="35">
        <v>800</v>
      </c>
      <c r="E8" s="35" t="s">
        <v>124</v>
      </c>
      <c r="F8" s="35" t="s">
        <v>130</v>
      </c>
      <c r="G8" s="48" t="s">
        <v>10</v>
      </c>
    </row>
    <row r="9" spans="1:10" ht="63" customHeight="1">
      <c r="A9" s="4">
        <v>7</v>
      </c>
      <c r="B9" s="44" t="s">
        <v>128</v>
      </c>
      <c r="C9" s="36">
        <v>43364</v>
      </c>
      <c r="D9" s="35">
        <v>144</v>
      </c>
      <c r="E9" s="35" t="s">
        <v>124</v>
      </c>
      <c r="F9" s="35" t="s">
        <v>132</v>
      </c>
      <c r="G9" s="48" t="s">
        <v>10</v>
      </c>
    </row>
    <row r="10" spans="1:10" ht="63" customHeight="1">
      <c r="A10" s="4">
        <v>8</v>
      </c>
      <c r="B10" s="44" t="s">
        <v>128</v>
      </c>
      <c r="C10" s="36">
        <v>43366</v>
      </c>
      <c r="D10" s="35">
        <v>15</v>
      </c>
      <c r="E10" s="35" t="s">
        <v>124</v>
      </c>
      <c r="F10" s="35" t="s">
        <v>133</v>
      </c>
      <c r="G10" s="48" t="s">
        <v>10</v>
      </c>
    </row>
    <row r="11" spans="1:10" ht="63" customHeight="1">
      <c r="A11" s="4">
        <v>9</v>
      </c>
      <c r="B11" s="35" t="s">
        <v>75</v>
      </c>
      <c r="C11" s="37">
        <v>43112</v>
      </c>
      <c r="D11" s="38">
        <v>550</v>
      </c>
      <c r="E11" s="39" t="s">
        <v>113</v>
      </c>
      <c r="F11" s="39" t="s">
        <v>114</v>
      </c>
      <c r="G11" s="39" t="s">
        <v>10</v>
      </c>
    </row>
    <row r="12" spans="1:10" ht="63" customHeight="1">
      <c r="A12" s="4">
        <v>10</v>
      </c>
      <c r="B12" s="35" t="s">
        <v>60</v>
      </c>
      <c r="C12" s="36" t="s">
        <v>116</v>
      </c>
      <c r="D12" s="35">
        <v>110</v>
      </c>
      <c r="E12" s="39" t="s">
        <v>113</v>
      </c>
      <c r="F12" s="35" t="s">
        <v>117</v>
      </c>
      <c r="G12" s="35" t="s">
        <v>10</v>
      </c>
    </row>
    <row r="13" spans="1:10" ht="63" customHeight="1">
      <c r="A13" s="4">
        <v>11</v>
      </c>
      <c r="B13" s="35" t="s">
        <v>120</v>
      </c>
      <c r="C13" s="35" t="s">
        <v>121</v>
      </c>
      <c r="D13" s="35">
        <v>100</v>
      </c>
      <c r="E13" s="39" t="s">
        <v>113</v>
      </c>
      <c r="F13" s="35" t="s">
        <v>122</v>
      </c>
      <c r="G13" s="35" t="s">
        <v>10</v>
      </c>
    </row>
    <row r="14" spans="1:10" ht="63" customHeight="1">
      <c r="A14" s="4">
        <v>12</v>
      </c>
      <c r="B14" s="44" t="s">
        <v>128</v>
      </c>
      <c r="C14" s="36" t="s">
        <v>135</v>
      </c>
      <c r="D14" s="35">
        <v>15</v>
      </c>
      <c r="E14" s="39" t="s">
        <v>113</v>
      </c>
      <c r="F14" s="35" t="s">
        <v>131</v>
      </c>
      <c r="G14" s="48" t="s">
        <v>10</v>
      </c>
    </row>
    <row r="16" spans="1:10">
      <c r="F16" s="10" t="s">
        <v>136</v>
      </c>
      <c r="G16" s="14">
        <f>SUM(D3:D14)</f>
        <v>2574</v>
      </c>
    </row>
    <row r="17" spans="6:7">
      <c r="F17" s="10" t="s">
        <v>44</v>
      </c>
      <c r="G17" s="14">
        <v>400</v>
      </c>
    </row>
    <row r="18" spans="6:7">
      <c r="F18" s="10" t="s">
        <v>45</v>
      </c>
      <c r="G18" s="15">
        <v>70</v>
      </c>
    </row>
    <row r="19" spans="6:7">
      <c r="F19" s="12" t="s">
        <v>34</v>
      </c>
      <c r="G19" s="16">
        <f>SUM(G16:G18)</f>
        <v>3044</v>
      </c>
    </row>
  </sheetData>
  <sortState ref="A3:G14">
    <sortCondition ref="E14"/>
  </sortState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7"/>
  <sheetViews>
    <sheetView topLeftCell="A40" workbookViewId="0">
      <selection activeCell="B46" sqref="B46"/>
    </sheetView>
  </sheetViews>
  <sheetFormatPr defaultRowHeight="15"/>
  <cols>
    <col min="1" max="1" width="5.28515625" customWidth="1"/>
    <col min="2" max="2" width="18" customWidth="1"/>
    <col min="3" max="3" width="13.42578125" customWidth="1"/>
    <col min="4" max="4" width="16.140625" customWidth="1"/>
    <col min="5" max="5" width="22.140625" customWidth="1"/>
    <col min="6" max="6" width="48.42578125" customWidth="1"/>
    <col min="7" max="7" width="18" customWidth="1"/>
  </cols>
  <sheetData>
    <row r="1" spans="1:10" ht="64.5" customHeight="1" thickBot="1">
      <c r="A1" s="146" t="s">
        <v>11</v>
      </c>
      <c r="B1" s="146"/>
      <c r="C1" s="146"/>
      <c r="D1" s="146"/>
      <c r="E1" s="146"/>
      <c r="F1" s="146"/>
      <c r="G1" s="146"/>
    </row>
    <row r="2" spans="1:10">
      <c r="A2" s="3" t="s">
        <v>9</v>
      </c>
      <c r="B2" s="2" t="s">
        <v>2</v>
      </c>
      <c r="C2" s="1" t="s">
        <v>0</v>
      </c>
      <c r="D2" s="2" t="s">
        <v>1</v>
      </c>
      <c r="E2" s="1" t="s">
        <v>4</v>
      </c>
      <c r="F2" s="2" t="s">
        <v>3</v>
      </c>
      <c r="G2" s="2" t="s">
        <v>5</v>
      </c>
    </row>
    <row r="3" spans="1:10" ht="48" customHeight="1">
      <c r="A3" s="5">
        <v>1</v>
      </c>
      <c r="B3" s="48" t="s">
        <v>51</v>
      </c>
      <c r="C3" s="48" t="s">
        <v>137</v>
      </c>
      <c r="D3" s="48">
        <v>60</v>
      </c>
      <c r="E3" s="35" t="s">
        <v>124</v>
      </c>
      <c r="F3" s="48" t="s">
        <v>138</v>
      </c>
      <c r="G3" s="35" t="s">
        <v>139</v>
      </c>
      <c r="I3" s="39" t="s">
        <v>113</v>
      </c>
      <c r="J3">
        <f>SUM(D20:D46)</f>
        <v>4267</v>
      </c>
    </row>
    <row r="4" spans="1:10" ht="48" customHeight="1">
      <c r="A4" s="74">
        <v>2</v>
      </c>
      <c r="B4" s="35" t="s">
        <v>52</v>
      </c>
      <c r="C4" s="36">
        <v>43235</v>
      </c>
      <c r="D4" s="35">
        <v>68</v>
      </c>
      <c r="E4" s="35" t="s">
        <v>124</v>
      </c>
      <c r="F4" s="35" t="s">
        <v>151</v>
      </c>
      <c r="G4" s="35" t="s">
        <v>139</v>
      </c>
    </row>
    <row r="5" spans="1:10" ht="66" customHeight="1">
      <c r="A5" s="6">
        <v>3</v>
      </c>
      <c r="B5" s="35" t="s">
        <v>152</v>
      </c>
      <c r="C5" s="67">
        <v>43058</v>
      </c>
      <c r="D5" s="68">
        <v>200</v>
      </c>
      <c r="E5" s="35" t="s">
        <v>124</v>
      </c>
      <c r="F5" s="68" t="s">
        <v>153</v>
      </c>
      <c r="G5" s="50" t="s">
        <v>139</v>
      </c>
    </row>
    <row r="6" spans="1:10" ht="48" customHeight="1">
      <c r="A6" s="74">
        <v>4</v>
      </c>
      <c r="B6" s="35" t="s">
        <v>152</v>
      </c>
      <c r="C6" s="35" t="s">
        <v>154</v>
      </c>
      <c r="D6" s="35">
        <v>300</v>
      </c>
      <c r="E6" s="35" t="s">
        <v>124</v>
      </c>
      <c r="F6" s="35" t="s">
        <v>155</v>
      </c>
      <c r="G6" s="50" t="s">
        <v>139</v>
      </c>
    </row>
    <row r="7" spans="1:10" ht="48" customHeight="1">
      <c r="A7" s="6">
        <v>5</v>
      </c>
      <c r="B7" s="35" t="s">
        <v>156</v>
      </c>
      <c r="C7" s="36">
        <v>43433</v>
      </c>
      <c r="D7" s="35">
        <v>15</v>
      </c>
      <c r="E7" s="35" t="s">
        <v>124</v>
      </c>
      <c r="F7" s="35" t="s">
        <v>157</v>
      </c>
      <c r="G7" s="35" t="s">
        <v>139</v>
      </c>
    </row>
    <row r="8" spans="1:10" ht="48" customHeight="1">
      <c r="A8" s="74">
        <v>6</v>
      </c>
      <c r="B8" s="35" t="s">
        <v>156</v>
      </c>
      <c r="C8" s="36" t="s">
        <v>158</v>
      </c>
      <c r="D8" s="35">
        <v>100</v>
      </c>
      <c r="E8" s="35" t="s">
        <v>124</v>
      </c>
      <c r="F8" s="35" t="s">
        <v>159</v>
      </c>
      <c r="G8" s="35" t="s">
        <v>139</v>
      </c>
    </row>
    <row r="9" spans="1:10" ht="48" customHeight="1">
      <c r="A9" s="6">
        <v>7</v>
      </c>
      <c r="B9" s="35" t="s">
        <v>58</v>
      </c>
      <c r="C9" s="36">
        <v>43286</v>
      </c>
      <c r="D9" s="35">
        <v>35</v>
      </c>
      <c r="E9" s="35" t="s">
        <v>124</v>
      </c>
      <c r="F9" s="35" t="s">
        <v>166</v>
      </c>
      <c r="G9" s="50" t="s">
        <v>139</v>
      </c>
    </row>
    <row r="10" spans="1:10" ht="48" customHeight="1">
      <c r="A10" s="74">
        <v>8</v>
      </c>
      <c r="B10" s="35" t="s">
        <v>58</v>
      </c>
      <c r="C10" s="36">
        <v>43369</v>
      </c>
      <c r="D10" s="35">
        <v>120</v>
      </c>
      <c r="E10" s="35" t="s">
        <v>124</v>
      </c>
      <c r="F10" s="35" t="s">
        <v>167</v>
      </c>
      <c r="G10" s="50" t="s">
        <v>139</v>
      </c>
    </row>
    <row r="11" spans="1:10" ht="48" customHeight="1">
      <c r="A11" s="6">
        <v>9</v>
      </c>
      <c r="B11" s="63" t="s">
        <v>172</v>
      </c>
      <c r="C11" s="72">
        <v>43178</v>
      </c>
      <c r="D11" s="71">
        <v>200</v>
      </c>
      <c r="E11" s="35" t="s">
        <v>124</v>
      </c>
      <c r="F11" s="73" t="s">
        <v>174</v>
      </c>
      <c r="G11" s="71" t="s">
        <v>139</v>
      </c>
    </row>
    <row r="12" spans="1:10" ht="48" customHeight="1">
      <c r="A12" s="74">
        <v>10</v>
      </c>
      <c r="B12" s="63" t="s">
        <v>172</v>
      </c>
      <c r="C12" s="72">
        <v>43423</v>
      </c>
      <c r="D12" s="71">
        <v>200</v>
      </c>
      <c r="E12" s="35" t="s">
        <v>124</v>
      </c>
      <c r="F12" s="71" t="s">
        <v>175</v>
      </c>
      <c r="G12" s="71" t="s">
        <v>139</v>
      </c>
    </row>
    <row r="13" spans="1:10" ht="48" customHeight="1">
      <c r="A13" s="6">
        <v>11</v>
      </c>
      <c r="B13" s="48" t="s">
        <v>176</v>
      </c>
      <c r="C13" s="48">
        <v>43166</v>
      </c>
      <c r="D13" s="48">
        <v>150</v>
      </c>
      <c r="E13" s="48" t="s">
        <v>124</v>
      </c>
      <c r="F13" s="48" t="s">
        <v>177</v>
      </c>
      <c r="G13" s="48" t="s">
        <v>139</v>
      </c>
    </row>
    <row r="14" spans="1:10" ht="48" customHeight="1">
      <c r="A14" s="74">
        <v>12</v>
      </c>
      <c r="B14" s="35" t="s">
        <v>178</v>
      </c>
      <c r="C14" s="50">
        <v>43166</v>
      </c>
      <c r="D14" s="35">
        <v>40</v>
      </c>
      <c r="E14" s="48" t="s">
        <v>124</v>
      </c>
      <c r="F14" s="35" t="s">
        <v>179</v>
      </c>
      <c r="G14" s="35" t="s">
        <v>139</v>
      </c>
    </row>
    <row r="15" spans="1:10" ht="48" customHeight="1">
      <c r="A15" s="6">
        <v>13</v>
      </c>
      <c r="B15" s="35" t="s">
        <v>180</v>
      </c>
      <c r="C15" s="36">
        <v>43250</v>
      </c>
      <c r="D15" s="35">
        <v>60</v>
      </c>
      <c r="E15" s="48" t="s">
        <v>124</v>
      </c>
      <c r="F15" s="35" t="s">
        <v>181</v>
      </c>
      <c r="G15" s="35" t="s">
        <v>139</v>
      </c>
    </row>
    <row r="16" spans="1:10" ht="48" customHeight="1">
      <c r="A16" s="74">
        <v>14</v>
      </c>
      <c r="B16" s="35" t="s">
        <v>120</v>
      </c>
      <c r="C16" s="36">
        <v>43157</v>
      </c>
      <c r="D16" s="35">
        <v>100</v>
      </c>
      <c r="E16" s="48" t="s">
        <v>124</v>
      </c>
      <c r="F16" s="35" t="s">
        <v>189</v>
      </c>
      <c r="G16" s="50" t="s">
        <v>139</v>
      </c>
    </row>
    <row r="17" spans="1:7" ht="48" customHeight="1">
      <c r="A17" s="6">
        <v>15</v>
      </c>
      <c r="B17" s="63" t="s">
        <v>126</v>
      </c>
      <c r="C17" s="45">
        <v>43371</v>
      </c>
      <c r="D17" s="46">
        <v>400</v>
      </c>
      <c r="E17" s="35" t="s">
        <v>124</v>
      </c>
      <c r="F17" s="46" t="s">
        <v>194</v>
      </c>
      <c r="G17" s="35" t="s">
        <v>139</v>
      </c>
    </row>
    <row r="18" spans="1:7" ht="48" customHeight="1">
      <c r="A18" s="74">
        <v>16</v>
      </c>
      <c r="B18" s="63" t="s">
        <v>126</v>
      </c>
      <c r="C18" s="45">
        <v>43178</v>
      </c>
      <c r="D18" s="46">
        <v>100</v>
      </c>
      <c r="E18" s="35" t="s">
        <v>124</v>
      </c>
      <c r="F18" s="46" t="s">
        <v>200</v>
      </c>
      <c r="G18" s="35" t="s">
        <v>139</v>
      </c>
    </row>
    <row r="19" spans="1:7" ht="48" customHeight="1">
      <c r="A19" s="6">
        <v>17</v>
      </c>
      <c r="B19" s="35" t="s">
        <v>58</v>
      </c>
      <c r="C19" s="36">
        <v>43276</v>
      </c>
      <c r="D19" s="35">
        <v>2500</v>
      </c>
      <c r="E19" s="35" t="s">
        <v>164</v>
      </c>
      <c r="F19" s="35" t="s">
        <v>165</v>
      </c>
      <c r="G19" s="50" t="s">
        <v>139</v>
      </c>
    </row>
    <row r="20" spans="1:7" ht="48" customHeight="1">
      <c r="A20" s="74">
        <v>18</v>
      </c>
      <c r="B20" s="48" t="s">
        <v>51</v>
      </c>
      <c r="C20" s="48" t="s">
        <v>140</v>
      </c>
      <c r="D20" s="48">
        <v>75</v>
      </c>
      <c r="E20" s="39" t="s">
        <v>113</v>
      </c>
      <c r="F20" s="48" t="s">
        <v>141</v>
      </c>
      <c r="G20" s="35" t="s">
        <v>139</v>
      </c>
    </row>
    <row r="21" spans="1:7" ht="48" customHeight="1">
      <c r="A21" s="6">
        <v>19</v>
      </c>
      <c r="B21" s="63" t="s">
        <v>48</v>
      </c>
      <c r="C21" s="63" t="s">
        <v>142</v>
      </c>
      <c r="D21" s="64">
        <v>150</v>
      </c>
      <c r="E21" s="39" t="s">
        <v>113</v>
      </c>
      <c r="F21" s="63" t="s">
        <v>143</v>
      </c>
      <c r="G21" s="35" t="s">
        <v>139</v>
      </c>
    </row>
    <row r="22" spans="1:7" ht="48" customHeight="1">
      <c r="A22" s="74">
        <v>20</v>
      </c>
      <c r="B22" s="50" t="s">
        <v>48</v>
      </c>
      <c r="C22" s="65" t="s">
        <v>144</v>
      </c>
      <c r="D22" s="66">
        <v>196</v>
      </c>
      <c r="E22" s="39" t="s">
        <v>113</v>
      </c>
      <c r="F22" s="66" t="s">
        <v>146</v>
      </c>
      <c r="G22" s="35" t="s">
        <v>139</v>
      </c>
    </row>
    <row r="23" spans="1:7" ht="48" customHeight="1">
      <c r="A23" s="6">
        <v>21</v>
      </c>
      <c r="B23" s="35" t="s">
        <v>52</v>
      </c>
      <c r="C23" s="36" t="s">
        <v>147</v>
      </c>
      <c r="D23" s="35">
        <v>250</v>
      </c>
      <c r="E23" s="39" t="s">
        <v>113</v>
      </c>
      <c r="F23" s="35" t="s">
        <v>148</v>
      </c>
      <c r="G23" s="35" t="s">
        <v>139</v>
      </c>
    </row>
    <row r="24" spans="1:7" ht="48" customHeight="1">
      <c r="A24" s="74">
        <v>22</v>
      </c>
      <c r="B24" s="35" t="s">
        <v>52</v>
      </c>
      <c r="C24" s="36" t="s">
        <v>149</v>
      </c>
      <c r="D24" s="35">
        <v>224</v>
      </c>
      <c r="E24" s="39" t="s">
        <v>113</v>
      </c>
      <c r="F24" s="35" t="s">
        <v>150</v>
      </c>
      <c r="G24" s="35" t="s">
        <v>139</v>
      </c>
    </row>
    <row r="25" spans="1:7" ht="48" customHeight="1">
      <c r="A25" s="6">
        <v>23</v>
      </c>
      <c r="B25" s="35" t="s">
        <v>75</v>
      </c>
      <c r="C25" s="37">
        <v>43424</v>
      </c>
      <c r="D25" s="39">
        <v>15</v>
      </c>
      <c r="E25" s="39" t="s">
        <v>113</v>
      </c>
      <c r="F25" s="39" t="s">
        <v>160</v>
      </c>
      <c r="G25" s="50" t="s">
        <v>139</v>
      </c>
    </row>
    <row r="26" spans="1:7" ht="48" customHeight="1">
      <c r="A26" s="74">
        <v>24</v>
      </c>
      <c r="B26" s="35" t="s">
        <v>58</v>
      </c>
      <c r="C26" s="36" t="s">
        <v>161</v>
      </c>
      <c r="D26" s="35">
        <v>96</v>
      </c>
      <c r="E26" s="39" t="s">
        <v>113</v>
      </c>
      <c r="F26" s="35" t="s">
        <v>162</v>
      </c>
      <c r="G26" s="50" t="s">
        <v>139</v>
      </c>
    </row>
    <row r="27" spans="1:7" ht="48" customHeight="1">
      <c r="A27" s="6">
        <v>25</v>
      </c>
      <c r="B27" s="35" t="s">
        <v>58</v>
      </c>
      <c r="C27" s="36">
        <v>43215</v>
      </c>
      <c r="D27" s="35">
        <v>15</v>
      </c>
      <c r="E27" s="39" t="s">
        <v>113</v>
      </c>
      <c r="F27" s="35" t="s">
        <v>163</v>
      </c>
      <c r="G27" s="50" t="s">
        <v>139</v>
      </c>
    </row>
    <row r="28" spans="1:7" ht="48" customHeight="1">
      <c r="A28" s="74">
        <v>26</v>
      </c>
      <c r="B28" s="35" t="s">
        <v>58</v>
      </c>
      <c r="C28" s="36">
        <v>43369</v>
      </c>
      <c r="D28" s="35">
        <v>120</v>
      </c>
      <c r="E28" s="39" t="s">
        <v>113</v>
      </c>
      <c r="F28" s="35" t="s">
        <v>167</v>
      </c>
      <c r="G28" s="50" t="s">
        <v>139</v>
      </c>
    </row>
    <row r="29" spans="1:7" ht="48" customHeight="1">
      <c r="A29" s="6">
        <v>27</v>
      </c>
      <c r="B29" s="35" t="s">
        <v>58</v>
      </c>
      <c r="C29" s="36" t="s">
        <v>168</v>
      </c>
      <c r="D29" s="35">
        <v>115</v>
      </c>
      <c r="E29" s="39" t="s">
        <v>113</v>
      </c>
      <c r="F29" s="35" t="s">
        <v>169</v>
      </c>
      <c r="G29" s="50" t="s">
        <v>139</v>
      </c>
    </row>
    <row r="30" spans="1:7" ht="48" customHeight="1">
      <c r="A30" s="74">
        <v>28</v>
      </c>
      <c r="B30" s="35" t="s">
        <v>59</v>
      </c>
      <c r="C30" s="50" t="s">
        <v>170</v>
      </c>
      <c r="D30" s="69">
        <v>11</v>
      </c>
      <c r="E30" s="39" t="s">
        <v>113</v>
      </c>
      <c r="F30" s="35" t="s">
        <v>171</v>
      </c>
      <c r="G30" s="50" t="s">
        <v>139</v>
      </c>
    </row>
    <row r="31" spans="1:7" ht="48" customHeight="1">
      <c r="A31" s="6">
        <v>29</v>
      </c>
      <c r="B31" s="63" t="s">
        <v>172</v>
      </c>
      <c r="C31" s="70">
        <v>43452</v>
      </c>
      <c r="D31" s="71">
        <v>500</v>
      </c>
      <c r="E31" s="39" t="s">
        <v>113</v>
      </c>
      <c r="F31" s="71" t="s">
        <v>173</v>
      </c>
      <c r="G31" s="71" t="s">
        <v>139</v>
      </c>
    </row>
    <row r="32" spans="1:7" ht="48" customHeight="1">
      <c r="A32" s="74">
        <v>30</v>
      </c>
      <c r="B32" s="35" t="s">
        <v>65</v>
      </c>
      <c r="C32" s="36">
        <v>43245</v>
      </c>
      <c r="D32" s="35">
        <v>40</v>
      </c>
      <c r="E32" s="39" t="s">
        <v>113</v>
      </c>
      <c r="F32" s="35" t="s">
        <v>182</v>
      </c>
      <c r="G32" s="50" t="s">
        <v>139</v>
      </c>
    </row>
    <row r="33" spans="1:7" ht="48" customHeight="1">
      <c r="A33" s="6">
        <v>31</v>
      </c>
      <c r="B33" s="35" t="s">
        <v>65</v>
      </c>
      <c r="C33" s="35" t="s">
        <v>183</v>
      </c>
      <c r="D33" s="35">
        <v>100</v>
      </c>
      <c r="E33" s="35" t="s">
        <v>113</v>
      </c>
      <c r="F33" s="35" t="s">
        <v>184</v>
      </c>
      <c r="G33" s="50" t="s">
        <v>139</v>
      </c>
    </row>
    <row r="34" spans="1:7" ht="48" customHeight="1">
      <c r="A34" s="74">
        <v>32</v>
      </c>
      <c r="B34" s="35" t="s">
        <v>66</v>
      </c>
      <c r="C34" s="63" t="s">
        <v>185</v>
      </c>
      <c r="D34" s="63">
        <v>300</v>
      </c>
      <c r="E34" s="35" t="s">
        <v>113</v>
      </c>
      <c r="F34" s="63" t="s">
        <v>186</v>
      </c>
      <c r="G34" s="35" t="s">
        <v>139</v>
      </c>
    </row>
    <row r="35" spans="1:7" ht="48" customHeight="1">
      <c r="A35" s="6">
        <v>33</v>
      </c>
      <c r="B35" s="35" t="s">
        <v>68</v>
      </c>
      <c r="C35" s="36" t="s">
        <v>187</v>
      </c>
      <c r="D35" s="35">
        <v>280</v>
      </c>
      <c r="E35" s="35" t="s">
        <v>113</v>
      </c>
      <c r="F35" s="35" t="s">
        <v>188</v>
      </c>
      <c r="G35" s="50" t="s">
        <v>139</v>
      </c>
    </row>
    <row r="36" spans="1:7" ht="48" customHeight="1">
      <c r="A36" s="74">
        <v>34</v>
      </c>
      <c r="B36" s="35" t="s">
        <v>120</v>
      </c>
      <c r="C36" s="35">
        <v>2018</v>
      </c>
      <c r="D36" s="35">
        <v>50</v>
      </c>
      <c r="E36" s="35" t="s">
        <v>113</v>
      </c>
      <c r="F36" s="35" t="s">
        <v>190</v>
      </c>
      <c r="G36" s="35" t="s">
        <v>139</v>
      </c>
    </row>
    <row r="37" spans="1:7" ht="48" customHeight="1">
      <c r="A37" s="6">
        <v>35</v>
      </c>
      <c r="B37" s="35" t="s">
        <v>120</v>
      </c>
      <c r="C37" s="35">
        <v>2018</v>
      </c>
      <c r="D37" s="35">
        <v>50</v>
      </c>
      <c r="E37" s="35" t="s">
        <v>113</v>
      </c>
      <c r="F37" s="35" t="s">
        <v>191</v>
      </c>
      <c r="G37" s="35" t="s">
        <v>139</v>
      </c>
    </row>
    <row r="38" spans="1:7" ht="48" customHeight="1">
      <c r="A38" s="74">
        <v>36</v>
      </c>
      <c r="B38" s="35" t="s">
        <v>192</v>
      </c>
      <c r="C38" s="36">
        <v>43134</v>
      </c>
      <c r="D38" s="69">
        <v>30</v>
      </c>
      <c r="E38" s="35" t="s">
        <v>113</v>
      </c>
      <c r="F38" s="35" t="s">
        <v>193</v>
      </c>
      <c r="G38" s="35" t="s">
        <v>139</v>
      </c>
    </row>
    <row r="39" spans="1:7" ht="48" customHeight="1">
      <c r="A39" s="6">
        <v>37</v>
      </c>
      <c r="B39" s="63" t="s">
        <v>126</v>
      </c>
      <c r="C39" s="45" t="s">
        <v>195</v>
      </c>
      <c r="D39" s="46">
        <v>225</v>
      </c>
      <c r="E39" s="35" t="s">
        <v>113</v>
      </c>
      <c r="F39" s="46" t="s">
        <v>196</v>
      </c>
      <c r="G39" s="35" t="s">
        <v>139</v>
      </c>
    </row>
    <row r="40" spans="1:7" ht="48" customHeight="1">
      <c r="A40" s="74">
        <v>38</v>
      </c>
      <c r="B40" s="63" t="s">
        <v>126</v>
      </c>
      <c r="C40" s="45">
        <v>43453</v>
      </c>
      <c r="D40" s="46">
        <v>100</v>
      </c>
      <c r="E40" s="35" t="s">
        <v>113</v>
      </c>
      <c r="F40" s="46" t="s">
        <v>197</v>
      </c>
      <c r="G40" s="35" t="s">
        <v>139</v>
      </c>
    </row>
    <row r="41" spans="1:7" ht="48" customHeight="1">
      <c r="A41" s="6">
        <v>39</v>
      </c>
      <c r="B41" s="63" t="s">
        <v>126</v>
      </c>
      <c r="C41" s="45" t="s">
        <v>198</v>
      </c>
      <c r="D41" s="46">
        <v>100</v>
      </c>
      <c r="E41" s="35" t="s">
        <v>113</v>
      </c>
      <c r="F41" s="46" t="s">
        <v>199</v>
      </c>
      <c r="G41" s="35" t="s">
        <v>139</v>
      </c>
    </row>
    <row r="42" spans="1:7" ht="48" customHeight="1">
      <c r="A42" s="74">
        <v>40</v>
      </c>
      <c r="B42" s="63" t="s">
        <v>126</v>
      </c>
      <c r="C42" s="45" t="s">
        <v>201</v>
      </c>
      <c r="D42" s="46">
        <v>115</v>
      </c>
      <c r="E42" s="35" t="s">
        <v>113</v>
      </c>
      <c r="F42" s="46" t="s">
        <v>202</v>
      </c>
      <c r="G42" s="35" t="s">
        <v>139</v>
      </c>
    </row>
    <row r="43" spans="1:7" ht="48" customHeight="1">
      <c r="A43" s="6">
        <v>41</v>
      </c>
      <c r="B43" s="63" t="s">
        <v>126</v>
      </c>
      <c r="C43" s="45" t="s">
        <v>201</v>
      </c>
      <c r="D43" s="46">
        <v>200</v>
      </c>
      <c r="E43" s="35" t="s">
        <v>113</v>
      </c>
      <c r="F43" s="46" t="s">
        <v>202</v>
      </c>
      <c r="G43" s="35" t="s">
        <v>139</v>
      </c>
    </row>
    <row r="44" spans="1:7" ht="48" customHeight="1">
      <c r="A44" s="74">
        <v>42</v>
      </c>
      <c r="B44" s="63" t="s">
        <v>128</v>
      </c>
      <c r="C44" s="45" t="s">
        <v>203</v>
      </c>
      <c r="D44" s="35">
        <v>500</v>
      </c>
      <c r="E44" s="35" t="s">
        <v>113</v>
      </c>
      <c r="F44" s="35" t="s">
        <v>204</v>
      </c>
      <c r="G44" s="35" t="s">
        <v>139</v>
      </c>
    </row>
    <row r="45" spans="1:7" ht="50.25" customHeight="1">
      <c r="A45" s="6">
        <v>43</v>
      </c>
      <c r="B45" s="63" t="s">
        <v>645</v>
      </c>
      <c r="C45" s="45">
        <v>43300</v>
      </c>
      <c r="D45" s="63">
        <v>160</v>
      </c>
      <c r="E45" s="35" t="s">
        <v>113</v>
      </c>
      <c r="F45" s="63" t="s">
        <v>647</v>
      </c>
      <c r="G45" s="63" t="s">
        <v>139</v>
      </c>
    </row>
    <row r="46" spans="1:7" ht="50.25" customHeight="1">
      <c r="A46" s="74">
        <v>44</v>
      </c>
      <c r="B46" s="63" t="s">
        <v>645</v>
      </c>
      <c r="C46" s="45">
        <v>43364</v>
      </c>
      <c r="D46" s="63">
        <v>250</v>
      </c>
      <c r="E46" s="35" t="s">
        <v>124</v>
      </c>
      <c r="F46" s="63" t="s">
        <v>648</v>
      </c>
      <c r="G46" s="63" t="s">
        <v>139</v>
      </c>
    </row>
    <row r="48" spans="1:7" ht="38.25" customHeight="1">
      <c r="B48" s="148" t="s">
        <v>12</v>
      </c>
      <c r="C48" s="149"/>
      <c r="D48" s="149"/>
      <c r="E48" s="149"/>
      <c r="F48" s="149"/>
      <c r="G48" s="150"/>
    </row>
    <row r="50" spans="4:6">
      <c r="D50" s="9" t="s">
        <v>205</v>
      </c>
      <c r="E50" s="9" t="s">
        <v>29</v>
      </c>
      <c r="F50" s="9">
        <v>1018</v>
      </c>
    </row>
    <row r="54" spans="4:6">
      <c r="E54" s="10" t="s">
        <v>136</v>
      </c>
      <c r="F54" s="14">
        <f>SUM(D3:D46)</f>
        <v>8915</v>
      </c>
    </row>
    <row r="55" spans="4:6">
      <c r="E55" s="10" t="s">
        <v>44</v>
      </c>
      <c r="F55" s="14">
        <v>3775</v>
      </c>
    </row>
    <row r="56" spans="4:6" ht="30">
      <c r="E56" s="10" t="s">
        <v>45</v>
      </c>
      <c r="F56" s="15">
        <v>1225</v>
      </c>
    </row>
    <row r="57" spans="4:6">
      <c r="E57" s="12" t="s">
        <v>34</v>
      </c>
      <c r="F57" s="16">
        <f>SUM(F54:F56)+F50</f>
        <v>14933</v>
      </c>
    </row>
  </sheetData>
  <sortState ref="A3:G44">
    <sortCondition ref="E3"/>
  </sortState>
  <mergeCells count="2">
    <mergeCell ref="A1:G1"/>
    <mergeCell ref="B48:G48"/>
  </mergeCells>
  <pageMargins left="0.70866141732283472" right="0.70866141732283472" top="0.74803149606299213" bottom="0.74803149606299213" header="0.31496062992125984" footer="0.31496062992125984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Cover</vt:lpstr>
      <vt:lpstr>Sheet1</vt:lpstr>
      <vt:lpstr>Sheet2</vt:lpstr>
      <vt:lpstr>Logismiko</vt:lpstr>
      <vt:lpstr>ΕΓΚΑΙΝΙΑ</vt:lpstr>
      <vt:lpstr>Εκπαίδευση</vt:lpstr>
      <vt:lpstr>Προβολή</vt:lpstr>
      <vt:lpstr>Άνοια</vt:lpstr>
      <vt:lpstr>Καρδιαγγειακά</vt:lpstr>
      <vt:lpstr> Οστεοπόρωση</vt:lpstr>
      <vt:lpstr>Καρκίνος του Μαστού</vt:lpstr>
      <vt:lpstr>καρκίνος τραχίλου της μήτρας </vt:lpstr>
      <vt:lpstr>Καρκίνος Παχέος εντέρου</vt:lpstr>
      <vt:lpstr>Καρκίνος του Προστάτη </vt:lpstr>
      <vt:lpstr>Ψυχική Υγεία </vt:lpstr>
      <vt:lpstr> Πρώτες βοήθειες </vt:lpstr>
      <vt:lpstr>Λοιμώδη Νοσήματα</vt:lpstr>
      <vt:lpstr>Μελάνωμα</vt:lpstr>
      <vt:lpstr>Πνευμονοπάθεια</vt:lpstr>
      <vt:lpstr>Λοιπά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gthanou</dc:creator>
  <cp:lastModifiedBy>gthanou</cp:lastModifiedBy>
  <cp:lastPrinted>2018-01-23T12:02:55Z</cp:lastPrinted>
  <dcterms:created xsi:type="dcterms:W3CDTF">2018-01-11T13:26:11Z</dcterms:created>
  <dcterms:modified xsi:type="dcterms:W3CDTF">2019-08-01T10:31:36Z</dcterms:modified>
</cp:coreProperties>
</file>